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AK EKO\KEUANGAN 2022\aset 2022\"/>
    </mc:Choice>
  </mc:AlternateContent>
  <bookViews>
    <workbookView xWindow="0" yWindow="0" windowWidth="24000" windowHeight="9135" tabRatio="755" activeTab="4"/>
  </bookViews>
  <sheets>
    <sheet name="HOME" sheetId="54" r:id="rId1"/>
    <sheet name="BUKU PENERIMAAN" sheetId="66" state="hidden" r:id="rId2"/>
    <sheet name="REKAP MUTASI ASET TETAP " sheetId="102" r:id="rId3"/>
    <sheet name=" DAFTAR MUTASI ASET TETAP" sheetId="83" r:id="rId4"/>
    <sheet name=" KIB.B Aset Tetap (BLPBJ)" sheetId="77" r:id="rId5"/>
    <sheet name="REKAP MUTASI BRG" sheetId="50" r:id="rId6"/>
    <sheet name="MUTASI BRG '20" sheetId="88" r:id="rId7"/>
    <sheet name=" KIB.B BARANG INV. " sheetId="98" r:id="rId8"/>
    <sheet name="REKAP MUTASI EKSTRA" sheetId="60" r:id="rId9"/>
    <sheet name="MUTASI EKSTRA" sheetId="59" r:id="rId10"/>
    <sheet name="KIB-B Ekstrakomtabel" sheetId="93" r:id="rId11"/>
    <sheet name="REKAP ASET LAIN LAIN" sheetId="95" r:id="rId12"/>
    <sheet name=" MUTASI ASET LAIN LAIN" sheetId="96" r:id="rId13"/>
    <sheet name="KIB-LAIN LAIN" sheetId="94" r:id="rId14"/>
    <sheet name="REKAP TAK BRWUJUD" sheetId="99" r:id="rId15"/>
    <sheet name="daftar mutasi TAK BRWUJUD" sheetId="100" r:id="rId16"/>
    <sheet name="Daftar ATB" sheetId="101" r:id="rId17"/>
  </sheets>
  <definedNames>
    <definedName name="_xlnm._FilterDatabase" localSheetId="3" hidden="1">' DAFTAR MUTASI ASET TETAP'!$A$12:$U$29</definedName>
    <definedName name="_xlnm._FilterDatabase" localSheetId="4" hidden="1">' KIB.B Aset Tetap (BLPBJ)'!$R$1:$R$228</definedName>
    <definedName name="_xlnm._FilterDatabase" localSheetId="7" hidden="1">' KIB.B BARANG INV. '!$Q$1:$Q$349</definedName>
    <definedName name="_xlnm._FilterDatabase" localSheetId="12" hidden="1">' MUTASI ASET LAIN LAIN'!$P$1:$P$151</definedName>
    <definedName name="_xlnm._FilterDatabase" localSheetId="16" hidden="1">'Daftar ATB'!$A$9:$H$13</definedName>
    <definedName name="_xlnm._FilterDatabase" localSheetId="13" hidden="1">'KIB-LAIN LAIN'!$P$1:$P$201</definedName>
    <definedName name="_xlnm._FilterDatabase" localSheetId="6" hidden="1">'MUTASI BRG ''20'!$A$12:$U$27</definedName>
    <definedName name="_xlnm._FilterDatabase" localSheetId="9" hidden="1">'MUTASI EKSTRA'!$A$12:$U$28</definedName>
    <definedName name="_xlnm.Print_Area" localSheetId="3">' DAFTAR MUTASI ASET TETAP'!$A$1:$U$85</definedName>
    <definedName name="_xlnm.Print_Area" localSheetId="4">' KIB.B Aset Tetap (BLPBJ)'!$A$1:$R$277</definedName>
    <definedName name="_xlnm.Print_Area" localSheetId="7">' KIB.B BARANG INV. '!$A$1:$R$397</definedName>
    <definedName name="_xlnm.Print_Area" localSheetId="12">' MUTASI ASET LAIN LAIN'!$A$1:$U$206</definedName>
    <definedName name="_xlnm.Print_Area" localSheetId="16">'Daftar ATB'!$A$1:$H$23</definedName>
    <definedName name="_xlnm.Print_Area" localSheetId="15">'daftar mutasi TAK BRWUJUD'!$A$1:$V$46</definedName>
    <definedName name="_xlnm.Print_Area" localSheetId="6">'MUTASI BRG ''20'!$A$1:$U$83</definedName>
    <definedName name="_xlnm.Print_Area" localSheetId="9">'MUTASI EKSTRA'!$A$1:$U$103</definedName>
    <definedName name="_xlnm.Print_Area" localSheetId="11">'REKAP ASET LAIN LAIN'!$A$1:$M$44</definedName>
    <definedName name="_xlnm.Print_Area" localSheetId="2">'REKAP MUTASI ASET TETAP '!$A$1:$M$45</definedName>
    <definedName name="_xlnm.Print_Area" localSheetId="5">'REKAP MUTASI BRG'!$A$1:$M$44</definedName>
    <definedName name="_xlnm.Print_Area" localSheetId="8">'REKAP MUTASI EKSTRA'!$A$1:$M$44</definedName>
    <definedName name="_xlnm.Print_Area" localSheetId="14">'REKAP TAK BRWUJUD'!$A$1:$M$25</definedName>
    <definedName name="_xlnm.Print_Titles" localSheetId="3">' DAFTAR MUTASI ASET TETAP'!$9:$12</definedName>
    <definedName name="_xlnm.Print_Titles" localSheetId="12">' MUTASI ASET LAIN LAIN'!$9:$13</definedName>
    <definedName name="_xlnm.Print_Titles" localSheetId="1">'BUKU PENERIMAAN'!$6:$10</definedName>
    <definedName name="_xlnm.Print_Titles" localSheetId="16">'Daftar ATB'!$8:$9</definedName>
    <definedName name="_xlnm.Print_Titles" localSheetId="6">'MUTASI BRG ''20'!$9:$13</definedName>
    <definedName name="_xlnm.Print_Titles" localSheetId="9">'MUTASI EKSTRA'!$9:$12</definedName>
    <definedName name="_xlnm.Print_Titles" localSheetId="2">'REKAP MUTASI ASET TETAP '!$6:$9</definedName>
  </definedNames>
  <calcPr calcId="152511"/>
</workbook>
</file>

<file path=xl/calcChain.xml><?xml version="1.0" encoding="utf-8"?>
<calcChain xmlns="http://schemas.openxmlformats.org/spreadsheetml/2006/main">
  <c r="F12" i="50" l="1"/>
  <c r="F35" i="50" s="1"/>
  <c r="D12" i="50"/>
  <c r="AB35" i="50"/>
  <c r="N31" i="83"/>
  <c r="F13" i="102"/>
  <c r="D13" i="102"/>
  <c r="P36" i="102"/>
  <c r="N39" i="88" l="1"/>
  <c r="A34" i="88" l="1"/>
  <c r="M14" i="102" l="1"/>
  <c r="D11" i="102"/>
  <c r="F11" i="102"/>
  <c r="D23" i="102"/>
  <c r="F23" i="102"/>
  <c r="D26" i="102"/>
  <c r="F26" i="102"/>
  <c r="D31" i="102"/>
  <c r="F31" i="102"/>
  <c r="M35" i="102"/>
  <c r="K35" i="102"/>
  <c r="M34" i="102"/>
  <c r="K34" i="102"/>
  <c r="M33" i="102"/>
  <c r="K33" i="102"/>
  <c r="M32" i="102"/>
  <c r="K32" i="102"/>
  <c r="J31" i="102"/>
  <c r="I31" i="102"/>
  <c r="H31" i="102"/>
  <c r="G31" i="102"/>
  <c r="M30" i="102"/>
  <c r="K30" i="102"/>
  <c r="M29" i="102"/>
  <c r="K29" i="102"/>
  <c r="M28" i="102"/>
  <c r="K28" i="102"/>
  <c r="M27" i="102"/>
  <c r="K27" i="102"/>
  <c r="J26" i="102"/>
  <c r="I26" i="102"/>
  <c r="H26" i="102"/>
  <c r="G26" i="102"/>
  <c r="M25" i="102"/>
  <c r="K25" i="102"/>
  <c r="M24" i="102"/>
  <c r="K24" i="102"/>
  <c r="J23" i="102"/>
  <c r="I23" i="102"/>
  <c r="H23" i="102"/>
  <c r="G23" i="102"/>
  <c r="M22" i="102"/>
  <c r="K22" i="102"/>
  <c r="M21" i="102"/>
  <c r="K21" i="102"/>
  <c r="M20" i="102"/>
  <c r="K20" i="102"/>
  <c r="K19" i="102"/>
  <c r="M19" i="102"/>
  <c r="M18" i="102"/>
  <c r="K18" i="102"/>
  <c r="M17" i="102"/>
  <c r="K17" i="102"/>
  <c r="M16" i="102"/>
  <c r="K16" i="102"/>
  <c r="M15" i="102"/>
  <c r="K15" i="102"/>
  <c r="K14" i="102"/>
  <c r="M12" i="102"/>
  <c r="M11" i="102" s="1"/>
  <c r="K12" i="102"/>
  <c r="K11" i="102" s="1"/>
  <c r="J11" i="102"/>
  <c r="I11" i="102"/>
  <c r="I36" i="102" s="1"/>
  <c r="H11" i="102"/>
  <c r="G11" i="102"/>
  <c r="M31" i="102" l="1"/>
  <c r="F36" i="102"/>
  <c r="D36" i="102"/>
  <c r="M26" i="102"/>
  <c r="K23" i="102"/>
  <c r="K26" i="102"/>
  <c r="K31" i="102"/>
  <c r="M23" i="102"/>
  <c r="J36" i="102"/>
  <c r="H36" i="102"/>
  <c r="G36" i="102"/>
  <c r="M13" i="102"/>
  <c r="K13" i="102"/>
  <c r="P136" i="93"/>
  <c r="O136" i="93"/>
  <c r="S30" i="59"/>
  <c r="Q30" i="59"/>
  <c r="U126" i="98"/>
  <c r="T78" i="98"/>
  <c r="Z59" i="98"/>
  <c r="M36" i="102" l="1"/>
  <c r="K36" i="102"/>
  <c r="H36" i="95"/>
  <c r="G36" i="95"/>
  <c r="I36" i="95"/>
  <c r="J36" i="95"/>
  <c r="P39" i="96"/>
  <c r="G13" i="101" l="1"/>
  <c r="F13" i="101"/>
  <c r="T17" i="100"/>
  <c r="R17" i="100"/>
  <c r="M16" i="99"/>
  <c r="J16" i="99"/>
  <c r="T30" i="59" l="1"/>
  <c r="G30" i="60" l="1"/>
  <c r="H30" i="60"/>
  <c r="I30" i="60"/>
  <c r="G25" i="60"/>
  <c r="H25" i="60"/>
  <c r="I25" i="60"/>
  <c r="G22" i="60"/>
  <c r="H22" i="60"/>
  <c r="I22" i="60"/>
  <c r="J22" i="60"/>
  <c r="J25" i="60"/>
  <c r="J30" i="60"/>
  <c r="F30" i="60"/>
  <c r="D30" i="60"/>
  <c r="F25" i="60"/>
  <c r="D25" i="60"/>
  <c r="F22" i="60"/>
  <c r="D22" i="60"/>
  <c r="K34" i="60"/>
  <c r="K33" i="60"/>
  <c r="K32" i="60"/>
  <c r="K31" i="60"/>
  <c r="K29" i="60"/>
  <c r="K28" i="60"/>
  <c r="K27" i="60"/>
  <c r="K26" i="60"/>
  <c r="K24" i="60"/>
  <c r="K23" i="60"/>
  <c r="K22" i="60" s="1"/>
  <c r="M11" i="60"/>
  <c r="M10" i="60" s="1"/>
  <c r="K11" i="60"/>
  <c r="K10" i="60" s="1"/>
  <c r="M34" i="60"/>
  <c r="M33" i="60"/>
  <c r="M32" i="60"/>
  <c r="M31" i="60"/>
  <c r="M29" i="60"/>
  <c r="M28" i="60"/>
  <c r="M27" i="60"/>
  <c r="M26" i="60"/>
  <c r="M24" i="60"/>
  <c r="M23" i="60"/>
  <c r="M22" i="60" s="1"/>
  <c r="M19" i="60"/>
  <c r="M20" i="60"/>
  <c r="M21" i="60"/>
  <c r="M13" i="60"/>
  <c r="M14" i="60"/>
  <c r="M15" i="60"/>
  <c r="M16" i="60"/>
  <c r="M17" i="60"/>
  <c r="K19" i="60"/>
  <c r="K20" i="60"/>
  <c r="K21" i="60"/>
  <c r="J10" i="60"/>
  <c r="I10" i="60"/>
  <c r="H10" i="60"/>
  <c r="G10" i="60"/>
  <c r="F10" i="60"/>
  <c r="D10" i="60"/>
  <c r="O26" i="77"/>
  <c r="P26" i="77"/>
  <c r="P206" i="77"/>
  <c r="O206" i="77"/>
  <c r="P9" i="77"/>
  <c r="O9" i="77"/>
  <c r="O26" i="98"/>
  <c r="O323" i="98"/>
  <c r="O9" i="98"/>
  <c r="P9" i="98"/>
  <c r="M25" i="60" l="1"/>
  <c r="K25" i="60"/>
  <c r="K30" i="60"/>
  <c r="M30" i="60"/>
  <c r="P26" i="98"/>
  <c r="P323" i="98"/>
  <c r="T27" i="88" l="1"/>
  <c r="M27" i="88"/>
  <c r="N27" i="88"/>
  <c r="O27" i="88"/>
  <c r="P27" i="88"/>
  <c r="M18" i="60" l="1"/>
  <c r="M12" i="60" s="1"/>
  <c r="P12" i="98" l="1"/>
  <c r="P339" i="98" s="1"/>
  <c r="O12" i="98"/>
  <c r="O339" i="98" s="1"/>
  <c r="P17" i="93"/>
  <c r="O17" i="93"/>
  <c r="P148" i="93" l="1"/>
  <c r="O148" i="93"/>
  <c r="R30" i="59"/>
  <c r="J35" i="60"/>
  <c r="V21" i="50" l="1"/>
  <c r="T21" i="50"/>
  <c r="S21" i="50"/>
  <c r="R21" i="50"/>
  <c r="Q21" i="50"/>
  <c r="P21" i="50"/>
  <c r="O21" i="50"/>
  <c r="N21" i="50"/>
  <c r="V20" i="50"/>
  <c r="T20" i="50"/>
  <c r="S20" i="50"/>
  <c r="R20" i="50"/>
  <c r="Q20" i="50"/>
  <c r="P20" i="50"/>
  <c r="O20" i="50"/>
  <c r="N20" i="50"/>
  <c r="V19" i="50"/>
  <c r="T19" i="50"/>
  <c r="S19" i="50"/>
  <c r="R19" i="50"/>
  <c r="Q19" i="50"/>
  <c r="P19" i="50"/>
  <c r="O19" i="50"/>
  <c r="N19" i="50"/>
  <c r="V18" i="50"/>
  <c r="T18" i="50"/>
  <c r="S18" i="50"/>
  <c r="R18" i="50"/>
  <c r="Q18" i="50"/>
  <c r="P18" i="50"/>
  <c r="O18" i="50"/>
  <c r="N18" i="50"/>
  <c r="V17" i="50"/>
  <c r="T17" i="50"/>
  <c r="S17" i="50"/>
  <c r="R17" i="50"/>
  <c r="Q17" i="50"/>
  <c r="P17" i="50"/>
  <c r="O17" i="50"/>
  <c r="N17" i="50"/>
  <c r="V16" i="50"/>
  <c r="T16" i="50"/>
  <c r="S16" i="50"/>
  <c r="R16" i="50"/>
  <c r="Q16" i="50"/>
  <c r="P16" i="50"/>
  <c r="O16" i="50"/>
  <c r="N16" i="50"/>
  <c r="V15" i="50"/>
  <c r="T15" i="50"/>
  <c r="S15" i="50"/>
  <c r="R15" i="50"/>
  <c r="Q15" i="50"/>
  <c r="P15" i="50"/>
  <c r="O15" i="50"/>
  <c r="N15" i="50"/>
  <c r="V14" i="50"/>
  <c r="T14" i="50"/>
  <c r="S14" i="50"/>
  <c r="R14" i="50"/>
  <c r="Q14" i="50"/>
  <c r="P14" i="50"/>
  <c r="O14" i="50"/>
  <c r="N14" i="50"/>
  <c r="V13" i="50"/>
  <c r="T13" i="50"/>
  <c r="S13" i="50"/>
  <c r="R13" i="50"/>
  <c r="Q13" i="50"/>
  <c r="P13" i="50"/>
  <c r="O13" i="50"/>
  <c r="N13" i="50"/>
  <c r="F12" i="95" l="1"/>
  <c r="D12" i="95"/>
  <c r="P21" i="94" l="1"/>
  <c r="O21" i="94"/>
  <c r="F36" i="95"/>
  <c r="D36" i="95"/>
  <c r="M21" i="95"/>
  <c r="W21" i="50" s="1"/>
  <c r="K21" i="95"/>
  <c r="U21" i="50" s="1"/>
  <c r="M20" i="95"/>
  <c r="W20" i="50" s="1"/>
  <c r="K20" i="95"/>
  <c r="U20" i="50" s="1"/>
  <c r="M19" i="95"/>
  <c r="W19" i="50" s="1"/>
  <c r="K19" i="95"/>
  <c r="U19" i="50" s="1"/>
  <c r="M18" i="95"/>
  <c r="K18" i="95"/>
  <c r="M17" i="95"/>
  <c r="K17" i="95"/>
  <c r="M16" i="95"/>
  <c r="W16" i="50" s="1"/>
  <c r="K16" i="95"/>
  <c r="U16" i="50" s="1"/>
  <c r="M15" i="95"/>
  <c r="W15" i="50" s="1"/>
  <c r="K15" i="95"/>
  <c r="U15" i="50" s="1"/>
  <c r="M14" i="95"/>
  <c r="W14" i="50" s="1"/>
  <c r="K14" i="95"/>
  <c r="U14" i="50" s="1"/>
  <c r="M13" i="95"/>
  <c r="W13" i="50" s="1"/>
  <c r="K13" i="95"/>
  <c r="U13" i="50" s="1"/>
  <c r="M11" i="95"/>
  <c r="M10" i="95" s="1"/>
  <c r="K11" i="95"/>
  <c r="J10" i="95"/>
  <c r="I10" i="95"/>
  <c r="H10" i="95"/>
  <c r="G10" i="95"/>
  <c r="F10" i="95"/>
  <c r="D10" i="95"/>
  <c r="K10" i="95" l="1"/>
  <c r="K36" i="95"/>
  <c r="K12" i="95"/>
  <c r="M36" i="95"/>
  <c r="M12" i="95"/>
  <c r="O157" i="94"/>
  <c r="P157" i="94"/>
  <c r="W18" i="50" l="1"/>
  <c r="U18" i="50"/>
  <c r="M11" i="50" l="1"/>
  <c r="K11" i="50"/>
  <c r="K10" i="50" s="1"/>
  <c r="M10" i="50"/>
  <c r="J10" i="50"/>
  <c r="I10" i="50"/>
  <c r="H10" i="50"/>
  <c r="G10" i="50"/>
  <c r="F10" i="50"/>
  <c r="D10" i="50"/>
  <c r="M34" i="50"/>
  <c r="K34" i="50"/>
  <c r="M33" i="50"/>
  <c r="K33" i="50"/>
  <c r="M32" i="50"/>
  <c r="K32" i="50"/>
  <c r="M31" i="50"/>
  <c r="K31" i="50"/>
  <c r="J30" i="50"/>
  <c r="I30" i="50"/>
  <c r="H30" i="50"/>
  <c r="G30" i="50"/>
  <c r="F30" i="50"/>
  <c r="D30" i="50"/>
  <c r="M29" i="50"/>
  <c r="K29" i="50"/>
  <c r="M28" i="50"/>
  <c r="K28" i="50"/>
  <c r="M27" i="50"/>
  <c r="K27" i="50"/>
  <c r="M26" i="50"/>
  <c r="K26" i="50"/>
  <c r="J25" i="50"/>
  <c r="I25" i="50"/>
  <c r="H25" i="50"/>
  <c r="G25" i="50"/>
  <c r="F25" i="50"/>
  <c r="D25" i="50"/>
  <c r="M24" i="50"/>
  <c r="K24" i="50"/>
  <c r="M23" i="50"/>
  <c r="M22" i="50" s="1"/>
  <c r="K23" i="50"/>
  <c r="J22" i="50"/>
  <c r="I22" i="50"/>
  <c r="H22" i="50"/>
  <c r="G22" i="50"/>
  <c r="F22" i="50"/>
  <c r="D22" i="50"/>
  <c r="M21" i="50"/>
  <c r="K21" i="50"/>
  <c r="M20" i="50"/>
  <c r="K20" i="50"/>
  <c r="M19" i="50"/>
  <c r="K19" i="50"/>
  <c r="K22" i="50" l="1"/>
  <c r="M25" i="50"/>
  <c r="D35" i="50"/>
  <c r="K25" i="50"/>
  <c r="M30" i="50"/>
  <c r="K30" i="50"/>
  <c r="G35" i="50" l="1"/>
  <c r="H35" i="50"/>
  <c r="J12" i="50"/>
  <c r="J35" i="50" l="1"/>
  <c r="I35" i="50"/>
  <c r="S31" i="83" l="1"/>
  <c r="T31" i="83"/>
  <c r="R31" i="83"/>
  <c r="M17" i="50" l="1"/>
  <c r="K17" i="50"/>
  <c r="K14" i="50"/>
  <c r="M15" i="50"/>
  <c r="U126" i="77" l="1"/>
  <c r="T78" i="77"/>
  <c r="Z59" i="77"/>
  <c r="P12" i="77"/>
  <c r="P218" i="77" s="1"/>
  <c r="O12" i="77"/>
  <c r="O218" i="77" s="1"/>
  <c r="M16" i="50" l="1"/>
  <c r="M18" i="50"/>
  <c r="M13" i="50"/>
  <c r="K15" i="50"/>
  <c r="K16" i="50"/>
  <c r="K18" i="50"/>
  <c r="K13" i="50"/>
  <c r="M14" i="50"/>
  <c r="U17" i="50" l="1"/>
  <c r="W17" i="50"/>
  <c r="M12" i="50"/>
  <c r="M35" i="50" s="1"/>
  <c r="K12" i="50"/>
  <c r="K35" i="50" s="1"/>
  <c r="M59" i="66" l="1"/>
  <c r="M60" i="66"/>
  <c r="M57" i="66" l="1"/>
  <c r="M64" i="66"/>
  <c r="M55" i="66"/>
  <c r="M54" i="66"/>
  <c r="I65" i="66"/>
  <c r="M15" i="66"/>
  <c r="M63" i="66"/>
  <c r="M62" i="66"/>
  <c r="M61" i="66"/>
  <c r="M58" i="66"/>
  <c r="M56" i="66"/>
  <c r="M53" i="66"/>
  <c r="M52" i="66"/>
  <c r="M51" i="66"/>
  <c r="M50" i="66"/>
  <c r="M49" i="66"/>
  <c r="M48" i="66"/>
  <c r="M47" i="66"/>
  <c r="M46" i="66"/>
  <c r="M45" i="66"/>
  <c r="M43" i="66"/>
  <c r="M42" i="66"/>
  <c r="M41" i="66"/>
  <c r="M40" i="66"/>
  <c r="M39" i="66"/>
  <c r="M38" i="66"/>
  <c r="M37" i="66"/>
  <c r="M36" i="66"/>
  <c r="M35" i="66"/>
  <c r="M34" i="66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4" i="66"/>
  <c r="M12" i="66"/>
  <c r="M65" i="66" l="1"/>
  <c r="F35" i="60" l="1"/>
  <c r="D35" i="60"/>
  <c r="I35" i="60" l="1"/>
  <c r="M35" i="60" l="1"/>
  <c r="K35" i="60"/>
</calcChain>
</file>

<file path=xl/sharedStrings.xml><?xml version="1.0" encoding="utf-8"?>
<sst xmlns="http://schemas.openxmlformats.org/spreadsheetml/2006/main" count="6636" uniqueCount="798">
  <si>
    <t>No.</t>
  </si>
  <si>
    <t>Jumlah</t>
  </si>
  <si>
    <t>BPKB</t>
  </si>
  <si>
    <t>PERALATAN DAN MESIN</t>
  </si>
  <si>
    <t>Sepeda Motor</t>
  </si>
  <si>
    <t>0203010501</t>
  </si>
  <si>
    <t>Kursi Lipat</t>
  </si>
  <si>
    <t>Meja Komputer</t>
  </si>
  <si>
    <t>ICA</t>
  </si>
  <si>
    <t>Kode Bidang</t>
  </si>
  <si>
    <t>REKAPITULASI JUMLAH MUTASI BARANG</t>
  </si>
  <si>
    <t>Pembidangan Barang</t>
  </si>
  <si>
    <t>Mutasi</t>
  </si>
  <si>
    <t>Berkurang</t>
  </si>
  <si>
    <t>Bertambah</t>
  </si>
  <si>
    <t>Satuan</t>
  </si>
  <si>
    <t>Nilai ( Rp. )</t>
  </si>
  <si>
    <t>01</t>
  </si>
  <si>
    <t xml:space="preserve"> GOLONGAN TANAH</t>
  </si>
  <si>
    <t>01.01.</t>
  </si>
  <si>
    <t xml:space="preserve"> - TANAH</t>
  </si>
  <si>
    <t>02</t>
  </si>
  <si>
    <t xml:space="preserve"> GOLONGAN PERALATAN DAN MESIN</t>
  </si>
  <si>
    <t>02.02.</t>
  </si>
  <si>
    <t xml:space="preserve"> - ALAT-ALAT BESAR</t>
  </si>
  <si>
    <t>02.03.</t>
  </si>
  <si>
    <t xml:space="preserve"> - ALAT-ALAT ANGKUTAN</t>
  </si>
  <si>
    <t>02.04.</t>
  </si>
  <si>
    <t xml:space="preserve"> - ALAT-ALAT BENGKEL DAN ALAT UKUR</t>
  </si>
  <si>
    <t>02.05.</t>
  </si>
  <si>
    <t xml:space="preserve"> - ALAT-ALAT PERTANIAN</t>
  </si>
  <si>
    <t>02.06.</t>
  </si>
  <si>
    <t xml:space="preserve"> - ALAT-ALAT KANTOR DAN RUMAH TANGGA</t>
  </si>
  <si>
    <t>02.07.</t>
  </si>
  <si>
    <t xml:space="preserve"> - ALAT-ALAT STUDIO &amp; KOMUNIKASI</t>
  </si>
  <si>
    <t>02.08.</t>
  </si>
  <si>
    <t xml:space="preserve"> - ALAT-ALAT KEDOKTERAN</t>
  </si>
  <si>
    <t>02.09.</t>
  </si>
  <si>
    <t xml:space="preserve"> - ALAT-ALAT LABORATORIUM</t>
  </si>
  <si>
    <t>02.10.</t>
  </si>
  <si>
    <t xml:space="preserve"> - ALAT-ALAT PERSENJATAAN / KEAMANAN</t>
  </si>
  <si>
    <t>03</t>
  </si>
  <si>
    <t xml:space="preserve"> GOLONGAN GEDUNG DAN BANGUNAN</t>
  </si>
  <si>
    <t>03.11.</t>
  </si>
  <si>
    <t xml:space="preserve"> - BANGUNAN GEDUNG</t>
  </si>
  <si>
    <t>03.12.</t>
  </si>
  <si>
    <t xml:space="preserve"> - MONUMEN</t>
  </si>
  <si>
    <t>04</t>
  </si>
  <si>
    <t xml:space="preserve"> GOLONGAN JALAN. IRIGASI, DAN JARINGAN</t>
  </si>
  <si>
    <t>04.13.</t>
  </si>
  <si>
    <t xml:space="preserve"> - JALAN DAN JEMBATAN</t>
  </si>
  <si>
    <t>04.14.</t>
  </si>
  <si>
    <t xml:space="preserve"> - BANGUNAN AIR / IRIGASI</t>
  </si>
  <si>
    <t>04.15.</t>
  </si>
  <si>
    <t xml:space="preserve"> - INSTALASI</t>
  </si>
  <si>
    <t>04.16.</t>
  </si>
  <si>
    <t xml:space="preserve"> - JARINGAN</t>
  </si>
  <si>
    <t>05</t>
  </si>
  <si>
    <t xml:space="preserve"> GOLONGAN ASET TETAP LAINNYA</t>
  </si>
  <si>
    <t>05.17.</t>
  </si>
  <si>
    <t xml:space="preserve"> - BUKU DAN PERPUSTAKAAN</t>
  </si>
  <si>
    <t>05.18.</t>
  </si>
  <si>
    <t xml:space="preserve"> - BARANG BERCORAK KESENIAN / KEBUDAYAAN</t>
  </si>
  <si>
    <t>05.19.</t>
  </si>
  <si>
    <t xml:space="preserve"> - HEWAN, TERNAK DAN TANAMAN </t>
  </si>
  <si>
    <t>06</t>
  </si>
  <si>
    <t xml:space="preserve"> GOLONGAN KONSTRUKSI DALAM PENGERJAAN</t>
  </si>
  <si>
    <t>TOTAL  :</t>
  </si>
  <si>
    <t>DAFTAR MUTASI BARANG</t>
  </si>
  <si>
    <t>Kursi Putar</t>
  </si>
  <si>
    <t>Kipas Angin</t>
  </si>
  <si>
    <t>Komputer</t>
  </si>
  <si>
    <t>Brother</t>
  </si>
  <si>
    <t>Futura</t>
  </si>
  <si>
    <t>Elephant</t>
  </si>
  <si>
    <t>Unit</t>
  </si>
  <si>
    <t>SETDA. KABUPATEN LUMAJANG</t>
  </si>
  <si>
    <t>-</t>
  </si>
  <si>
    <t>Laptop</t>
  </si>
  <si>
    <t>REKAPITULASI JUMLAH MUTASI ASET TETAP</t>
  </si>
  <si>
    <t>0206010401</t>
  </si>
  <si>
    <t>0206020130</t>
  </si>
  <si>
    <t>0206020134</t>
  </si>
  <si>
    <t>0206020406</t>
  </si>
  <si>
    <t>0206030201</t>
  </si>
  <si>
    <t>0206040306</t>
  </si>
  <si>
    <t>0206030503</t>
  </si>
  <si>
    <t>0206010404</t>
  </si>
  <si>
    <t>0206020404</t>
  </si>
  <si>
    <t>0206020137</t>
  </si>
  <si>
    <t>0206020618</t>
  </si>
  <si>
    <t>0206020620</t>
  </si>
  <si>
    <t>0206030202</t>
  </si>
  <si>
    <t>Printer</t>
  </si>
  <si>
    <t>UPS PC</t>
  </si>
  <si>
    <t>00008</t>
  </si>
  <si>
    <t>00004</t>
  </si>
  <si>
    <t>00001</t>
  </si>
  <si>
    <t>00002</t>
  </si>
  <si>
    <t>00003</t>
  </si>
  <si>
    <t>00007</t>
  </si>
  <si>
    <t>00006</t>
  </si>
  <si>
    <t>00011</t>
  </si>
  <si>
    <t>00012</t>
  </si>
  <si>
    <t>00014</t>
  </si>
  <si>
    <t>00005</t>
  </si>
  <si>
    <t>00013</t>
  </si>
  <si>
    <t>00016</t>
  </si>
  <si>
    <t>Aztech</t>
  </si>
  <si>
    <t>F-EP 405</t>
  </si>
  <si>
    <t>HP Pro 3330 MT</t>
  </si>
  <si>
    <t>Honda</t>
  </si>
  <si>
    <t>MENGETAHUI</t>
  </si>
  <si>
    <t>Buah</t>
  </si>
  <si>
    <t>PERIODE</t>
  </si>
  <si>
    <t>DAFTAR MUTASI ASET LAINNYA (ASET TAK BERWUJUD )</t>
  </si>
  <si>
    <t>KET</t>
  </si>
  <si>
    <t>: LUMAJANG</t>
  </si>
  <si>
    <t>KEPALA BAGIAN LAYANAN PENGADAAN BARANG/JASA</t>
  </si>
  <si>
    <t>YUDHO HARIYANTO,AP,MT</t>
  </si>
  <si>
    <t>NIP.19750121 199412 1 001</t>
  </si>
  <si>
    <t>PENGURUS BARANG PEMBANTU</t>
  </si>
  <si>
    <t>BURHANI SUGARDA P.H., S.Si</t>
  </si>
  <si>
    <t>NIP. 19810415 201101 1 011</t>
  </si>
  <si>
    <t>NO REG</t>
  </si>
  <si>
    <t>MERK / TYPE</t>
  </si>
  <si>
    <t>BAHAN</t>
  </si>
  <si>
    <t>KABUPATEN</t>
  </si>
  <si>
    <t>UNIT LOKASI</t>
  </si>
  <si>
    <t>KEPEMILIKAN</t>
  </si>
  <si>
    <t>2015</t>
  </si>
  <si>
    <t>MH1JBP118FK286878</t>
  </si>
  <si>
    <t>JBP1E1285015</t>
  </si>
  <si>
    <t>M-00879285</t>
  </si>
  <si>
    <t>Honda Supra x 125 FI</t>
  </si>
  <si>
    <t>MH1JBP115EK177566</t>
  </si>
  <si>
    <t>JBP 1E1177596</t>
  </si>
  <si>
    <t>N 4058 YP</t>
  </si>
  <si>
    <t>L-05372130</t>
  </si>
  <si>
    <t>Lemari Plat Besi</t>
  </si>
  <si>
    <t>Data Scrip</t>
  </si>
  <si>
    <t>Filling Cabinet</t>
  </si>
  <si>
    <t>0206010409</t>
  </si>
  <si>
    <t>Compact Rolling</t>
  </si>
  <si>
    <t>Meja Rapat</t>
  </si>
  <si>
    <t>01/04/1997</t>
  </si>
  <si>
    <t>Meja Rapat + Kaca</t>
  </si>
  <si>
    <t>0206020111</t>
  </si>
  <si>
    <t>Meja Kerja Staf</t>
  </si>
  <si>
    <t>Fantoni</t>
  </si>
  <si>
    <t>Meja Komputer (Jml 2 brg)</t>
  </si>
  <si>
    <t>Air Conditioner Tipe II</t>
  </si>
  <si>
    <t>Daikin 1,5 PK</t>
  </si>
  <si>
    <t>2016</t>
  </si>
  <si>
    <t>Maspion</t>
  </si>
  <si>
    <t>Acer Aspire</t>
  </si>
  <si>
    <t>H P</t>
  </si>
  <si>
    <t>0206030504</t>
  </si>
  <si>
    <t>Laser Jet HP Pro M1132</t>
  </si>
  <si>
    <t>Printer laserjet</t>
  </si>
  <si>
    <t>HP LaserJet ProMFPM225</t>
  </si>
  <si>
    <t>Kursi Kerja Pejabat Eselon IV</t>
  </si>
  <si>
    <t>Donalti</t>
  </si>
  <si>
    <t>14/09/2015</t>
  </si>
  <si>
    <t>17/12/2014</t>
  </si>
  <si>
    <t>02/07/2008</t>
  </si>
  <si>
    <t>01/04/2007</t>
  </si>
  <si>
    <t>01/04/2005</t>
  </si>
  <si>
    <t>30/09/2010</t>
  </si>
  <si>
    <t>30/03/2015</t>
  </si>
  <si>
    <t>30/09/2011</t>
  </si>
  <si>
    <t>18/06/2012</t>
  </si>
  <si>
    <t>20/05/2016</t>
  </si>
  <si>
    <t>13/07/2017</t>
  </si>
  <si>
    <t>01/04/2008</t>
  </si>
  <si>
    <t>28/12/2015</t>
  </si>
  <si>
    <t>27/02/2013</t>
  </si>
  <si>
    <t>22/08/2016</t>
  </si>
  <si>
    <t>15/11/2010</t>
  </si>
  <si>
    <t>JUMLAH NILAI BUKU</t>
  </si>
  <si>
    <t>JUMLAH</t>
  </si>
  <si>
    <t>NO URUT</t>
  </si>
  <si>
    <t>KODE</t>
  </si>
  <si>
    <t>LOKASI</t>
  </si>
  <si>
    <t>BARANG</t>
  </si>
  <si>
    <t>SPESIFIKASI BARANG</t>
  </si>
  <si>
    <t>JENIS BARANG</t>
  </si>
  <si>
    <t>CARA PEROLEHAN</t>
  </si>
  <si>
    <t>TANGGAL PEROLEHAN</t>
  </si>
  <si>
    <t>UKURAN BAHAN</t>
  </si>
  <si>
    <t>SATUAN</t>
  </si>
  <si>
    <t>KONDISI BARANG</t>
  </si>
  <si>
    <t>KONDISI AWAL</t>
  </si>
  <si>
    <t>MUTASI / PERUBAHAN</t>
  </si>
  <si>
    <t>BERKURANG</t>
  </si>
  <si>
    <t>BERTAMBAH</t>
  </si>
  <si>
    <t>KONDISI AKHIR</t>
  </si>
  <si>
    <t>DAFTAR MUTASI EKSTRA KOMPATABEL</t>
  </si>
  <si>
    <t>REKAPITULASI JUMLAH MUTASI EKSTRA KOMPATABEL</t>
  </si>
  <si>
    <t>DAFTAR MUTASI ASET TETAP</t>
  </si>
  <si>
    <t>NAMA SHEET</t>
  </si>
  <si>
    <t>KIB A</t>
  </si>
  <si>
    <t>KIB B</t>
  </si>
  <si>
    <t>KIB C</t>
  </si>
  <si>
    <t>KIB D</t>
  </si>
  <si>
    <t>KIB E</t>
  </si>
  <si>
    <t>KIB F</t>
  </si>
  <si>
    <t>REKAP MUTASI BARANG</t>
  </si>
  <si>
    <t>DAFTAR MUTAS ASET TETAP</t>
  </si>
  <si>
    <t>REKAP MUTAS ASET TETAP</t>
  </si>
  <si>
    <t>DAFTAR MUTASI EKSTRAKOMPATABEL</t>
  </si>
  <si>
    <t>REKAP MUTASI EKSTRAKOMPATABEL</t>
  </si>
  <si>
    <t>REKAP MUTASI ASET LAIN LAIN</t>
  </si>
  <si>
    <t>DAFTAR ASET LAIN - LAIN (BARANG HILANG)</t>
  </si>
  <si>
    <t>DAFTAR ASET LAIN - LAIN (BARANG RUSAK BERAT)</t>
  </si>
  <si>
    <t>DAFTAR ASET TAK BERWUJUD</t>
  </si>
  <si>
    <t>REKAP ASET TAK BERWUJUD</t>
  </si>
  <si>
    <t>ADA</t>
  </si>
  <si>
    <t>REKAP MUTASI ASET LAINNYA (ASET TAK BERWUJUD )</t>
  </si>
  <si>
    <t xml:space="preserve">Lumajang , 31 Desember 2018 </t>
  </si>
  <si>
    <t>0206020110</t>
  </si>
  <si>
    <t>Kayu</t>
  </si>
  <si>
    <t>Besi</t>
  </si>
  <si>
    <t>00009</t>
  </si>
  <si>
    <t>00010</t>
  </si>
  <si>
    <t>Dell Inspiron 5458</t>
  </si>
  <si>
    <t>HNN</t>
  </si>
  <si>
    <t>00015</t>
  </si>
  <si>
    <t>00017</t>
  </si>
  <si>
    <t>00018</t>
  </si>
  <si>
    <t>0206020101</t>
  </si>
  <si>
    <t>Lemari Kayu</t>
  </si>
  <si>
    <t>Kursi Kerja Pejabat Eselon III</t>
  </si>
  <si>
    <t>0206040305</t>
  </si>
  <si>
    <t>Verona</t>
  </si>
  <si>
    <t>0206040105</t>
  </si>
  <si>
    <t>Meja Kerja Pejabat Eselon III</t>
  </si>
  <si>
    <t>Mini Bus (Penumpang 14 Orang kebawah)</t>
  </si>
  <si>
    <t>0206030510</t>
  </si>
  <si>
    <t>LCD Proyektor</t>
  </si>
  <si>
    <t>06/12/2018</t>
  </si>
  <si>
    <t>0206020603</t>
  </si>
  <si>
    <t>Televisi LCD</t>
  </si>
  <si>
    <t>0206030103</t>
  </si>
  <si>
    <t>Local Area Network (LAN)</t>
  </si>
  <si>
    <t>23/11/2018</t>
  </si>
  <si>
    <t>Internet</t>
  </si>
  <si>
    <t>0207020111</t>
  </si>
  <si>
    <t>Pesawat Telephone</t>
  </si>
  <si>
    <t>SAMSUNG 43 Inhi</t>
  </si>
  <si>
    <t>EPSON EB-X400</t>
  </si>
  <si>
    <t>Panasonic KX-TS505MX</t>
  </si>
  <si>
    <t>SETDA KABUPATEN LUMAJANG</t>
  </si>
  <si>
    <t>0206020149</t>
  </si>
  <si>
    <t>Sofa + Meja</t>
  </si>
  <si>
    <t>Sofa Merk Sandro/211; Meja Merk Bernard/Meja Tamu</t>
  </si>
  <si>
    <t>28/09/2018</t>
  </si>
  <si>
    <t>Printer Dot Matrik</t>
  </si>
  <si>
    <t>EPSON LQ 2190</t>
  </si>
  <si>
    <t>HP Pavillion DM 04- 3001 T</t>
  </si>
  <si>
    <t>No</t>
  </si>
  <si>
    <t>Terima Tanggal</t>
  </si>
  <si>
    <t>Dari</t>
  </si>
  <si>
    <t>Dokumen Faktur</t>
  </si>
  <si>
    <t>Dasar Penerimaan</t>
  </si>
  <si>
    <t>Tanggal</t>
  </si>
  <si>
    <t>Banyaknya</t>
  </si>
  <si>
    <t>Nama Barang</t>
  </si>
  <si>
    <t>Harga Satuan</t>
  </si>
  <si>
    <t>Jumlah Harga</t>
  </si>
  <si>
    <t>Bukti Penerimaan</t>
  </si>
  <si>
    <t xml:space="preserve">Ket. </t>
  </si>
  <si>
    <t>Nomor</t>
  </si>
  <si>
    <t>Jenis Surat</t>
  </si>
  <si>
    <t>B.A Surat Penerimaan</t>
  </si>
  <si>
    <t>BUKU PENERIMAAN BARANG</t>
  </si>
  <si>
    <t>BAGIAN LAYANAN PENGADAAN BARANG/JASA</t>
  </si>
  <si>
    <t>SEKRETARIAT DAERAH KABUPATEN LUMAJANG</t>
  </si>
  <si>
    <t>TAHUN 2018</t>
  </si>
  <si>
    <t>12 Maret 2018</t>
  </si>
  <si>
    <t>Bagian Umum</t>
  </si>
  <si>
    <t>Sekretariat Daerah</t>
  </si>
  <si>
    <t>2 April 2018</t>
  </si>
  <si>
    <t>Bagian Administrasi Pembangunan</t>
  </si>
  <si>
    <t>028/ 1794/ 427.12/ 2018</t>
  </si>
  <si>
    <t>028/ 281/ 427.15/ 2018</t>
  </si>
  <si>
    <t>28 September 2018</t>
  </si>
  <si>
    <t>028/        / 427.18/ 2018</t>
  </si>
  <si>
    <t>8 Oktober 2018</t>
  </si>
  <si>
    <t>Pembelian Langsung</t>
  </si>
  <si>
    <t>Televisi 43 Inchi</t>
  </si>
  <si>
    <t>Toko Hartono Elektronik Surabaya</t>
  </si>
  <si>
    <t>900/430/ 427.20/ 2018</t>
  </si>
  <si>
    <t>15 November 2018</t>
  </si>
  <si>
    <t>CV. JAYA ABADI</t>
  </si>
  <si>
    <t>CV. PROFESIO NAL</t>
  </si>
  <si>
    <t>23 November 2018</t>
  </si>
  <si>
    <t>Pesawat Telephon Panasonic</t>
  </si>
  <si>
    <t>Peralatan Jaringan LAN</t>
  </si>
  <si>
    <t>CV. SURYA GEMILANG</t>
  </si>
  <si>
    <t>30 November 2018</t>
  </si>
  <si>
    <t>6 Desember 2018</t>
  </si>
  <si>
    <t>LCD Proyektor Dan Wall Screen</t>
  </si>
  <si>
    <t>B.A Serah Terima Barang ke PPK</t>
  </si>
  <si>
    <t>602.1/          /PPK/427.20/2018</t>
  </si>
  <si>
    <t>CV. ARDHI</t>
  </si>
  <si>
    <t>10 Desember 2018</t>
  </si>
  <si>
    <t>Sekat Ruangan ULP</t>
  </si>
  <si>
    <t>14 Desember 2018</t>
  </si>
  <si>
    <t>Jaringan Telepon Baru</t>
  </si>
  <si>
    <t>20 Desember 2018</t>
  </si>
  <si>
    <t>PT. TELEKOMU NIKASI INDONESIA</t>
  </si>
  <si>
    <t>Set</t>
  </si>
  <si>
    <t>602.1/ 504 /427.20/ 2018</t>
  </si>
  <si>
    <t>Buku Peraturan Presiden No.16/2018</t>
  </si>
  <si>
    <t>Buku Peraturan Lembaga LKPP No.07/2018</t>
  </si>
  <si>
    <t>028/048/ 427.18/ 2018</t>
  </si>
  <si>
    <t>BUKU PENERIMAAN INVENTARIS BARANG</t>
  </si>
  <si>
    <t>Nilai (Rp)</t>
  </si>
  <si>
    <t>DAFTAR ISI BERKAS</t>
  </si>
  <si>
    <t>2010</t>
  </si>
  <si>
    <t>B</t>
  </si>
  <si>
    <t>RR</t>
  </si>
  <si>
    <t>BRG</t>
  </si>
  <si>
    <t>2018</t>
  </si>
  <si>
    <t>Dell Inspiron 14</t>
  </si>
  <si>
    <t>Dell</t>
  </si>
  <si>
    <t>Lenovo IC510-JYID</t>
  </si>
  <si>
    <t>19/8/2019</t>
  </si>
  <si>
    <t>0203010103</t>
  </si>
  <si>
    <t>Mobil</t>
  </si>
  <si>
    <t>Daihatsu Terios TX 1.5 /</t>
  </si>
  <si>
    <t>Campuran</t>
  </si>
  <si>
    <t>MHK62CJ2J7K007381</t>
  </si>
  <si>
    <t>DAE6383</t>
  </si>
  <si>
    <t>N 81 YP</t>
  </si>
  <si>
    <t>6829780J</t>
  </si>
  <si>
    <t>Baik</t>
  </si>
  <si>
    <t>Dropping dari Bag. Umum</t>
  </si>
  <si>
    <t>Suzuki</t>
  </si>
  <si>
    <t>MH8FD 125X 7J806351</t>
  </si>
  <si>
    <t>N 2382 YP</t>
  </si>
  <si>
    <t>E4027800J</t>
  </si>
  <si>
    <t>Suzuki Shogun</t>
  </si>
  <si>
    <t>MH8BF45CA9J160777</t>
  </si>
  <si>
    <t>F4961D307296</t>
  </si>
  <si>
    <t>F9140890J</t>
  </si>
  <si>
    <t>Honda Supra X 125 FI</t>
  </si>
  <si>
    <t>MH1JBP119EK173763</t>
  </si>
  <si>
    <t>JBP 1E1173740</t>
  </si>
  <si>
    <t>L05372067</t>
  </si>
  <si>
    <t>HONDA</t>
  </si>
  <si>
    <t>MH1JBP119FK296190</t>
  </si>
  <si>
    <t>JBP1E1294479</t>
  </si>
  <si>
    <t>N 4168 YP</t>
  </si>
  <si>
    <t>M00879150</t>
  </si>
  <si>
    <t>MH8FD 125X 7J798525</t>
  </si>
  <si>
    <t>F 403 ID798553</t>
  </si>
  <si>
    <t>N 2381 YP</t>
  </si>
  <si>
    <t>E4027799J</t>
  </si>
  <si>
    <t>RB</t>
  </si>
  <si>
    <t>0206010211</t>
  </si>
  <si>
    <t>Kalkulator</t>
  </si>
  <si>
    <t>Casio DJ-240</t>
  </si>
  <si>
    <t>Mika</t>
  </si>
  <si>
    <t>0206010402</t>
  </si>
  <si>
    <t>Rak Besi</t>
  </si>
  <si>
    <t>Yunika</t>
  </si>
  <si>
    <t>Elite</t>
  </si>
  <si>
    <t>Nasional</t>
  </si>
  <si>
    <t>Daiichi</t>
  </si>
  <si>
    <t>Filling cabinet</t>
  </si>
  <si>
    <t>0206010406</t>
  </si>
  <si>
    <t>Brand Kas</t>
  </si>
  <si>
    <t>0206010414</t>
  </si>
  <si>
    <t>Bak Surat</t>
  </si>
  <si>
    <t>Seiko</t>
  </si>
  <si>
    <t>0206010510</t>
  </si>
  <si>
    <t>Papan Tulis W.B.</t>
  </si>
  <si>
    <t>Sanziba</t>
  </si>
  <si>
    <t>Papan Tulis W.B.( B )</t>
  </si>
  <si>
    <t>0206010515</t>
  </si>
  <si>
    <t>Alat Penghancur Kertas</t>
  </si>
  <si>
    <t>Ideal / 8280</t>
  </si>
  <si>
    <t>Lemari Buku</t>
  </si>
  <si>
    <t>00019</t>
  </si>
  <si>
    <t>00020</t>
  </si>
  <si>
    <t>00021</t>
  </si>
  <si>
    <t>00045</t>
  </si>
  <si>
    <t>Alpen</t>
  </si>
  <si>
    <t>00044</t>
  </si>
  <si>
    <t>00051</t>
  </si>
  <si>
    <t>00046</t>
  </si>
  <si>
    <t>00047</t>
  </si>
  <si>
    <t>00026</t>
  </si>
  <si>
    <t>00027</t>
  </si>
  <si>
    <t>00028</t>
  </si>
  <si>
    <t>00029</t>
  </si>
  <si>
    <t>00030</t>
  </si>
  <si>
    <t>00031</t>
  </si>
  <si>
    <t>00032</t>
  </si>
  <si>
    <t>00049</t>
  </si>
  <si>
    <t>00050</t>
  </si>
  <si>
    <t>00022</t>
  </si>
  <si>
    <t>0206020203</t>
  </si>
  <si>
    <t>Jam Dinding</t>
  </si>
  <si>
    <t>Mirado</t>
  </si>
  <si>
    <t>Delta</t>
  </si>
  <si>
    <t>Tohici</t>
  </si>
  <si>
    <t>Air Conditioner</t>
  </si>
  <si>
    <t>Panasonic</t>
  </si>
  <si>
    <t>Sharp Plasma</t>
  </si>
  <si>
    <t>AC</t>
  </si>
  <si>
    <t>Daikin ST 35R 35HV 14</t>
  </si>
  <si>
    <t>Daikin 2PK</t>
  </si>
  <si>
    <t>Panasonik</t>
  </si>
  <si>
    <t>Televisi LED</t>
  </si>
  <si>
    <t>0206020612</t>
  </si>
  <si>
    <t>Wireless</t>
  </si>
  <si>
    <t>Toa</t>
  </si>
  <si>
    <t>UPS</t>
  </si>
  <si>
    <t>0206020623</t>
  </si>
  <si>
    <t>Tustel</t>
  </si>
  <si>
    <t>Sony Cyber shot</t>
  </si>
  <si>
    <t>Kamera DSLR</t>
  </si>
  <si>
    <t>0206020639</t>
  </si>
  <si>
    <t>Dispencer</t>
  </si>
  <si>
    <t>HiH</t>
  </si>
  <si>
    <t>0206020650</t>
  </si>
  <si>
    <t>Gordyn/ Vertical blinds</t>
  </si>
  <si>
    <t>Onna</t>
  </si>
  <si>
    <t>Kain</t>
  </si>
  <si>
    <t>Mutasi dari RTP</t>
  </si>
  <si>
    <t>Acer Power</t>
  </si>
  <si>
    <t>Asus</t>
  </si>
  <si>
    <t>HP PC</t>
  </si>
  <si>
    <t>Komputer e-Finance</t>
  </si>
  <si>
    <t>Dell Vostro 270MT</t>
  </si>
  <si>
    <t>Acer Intel D</t>
  </si>
  <si>
    <t>Travel Mate</t>
  </si>
  <si>
    <t>Lap Top</t>
  </si>
  <si>
    <t>Lenovo</t>
  </si>
  <si>
    <t>HP Laser Jet</t>
  </si>
  <si>
    <t>Epson Stylus Photo</t>
  </si>
  <si>
    <t>00023</t>
  </si>
  <si>
    <t>HP Laserjet</t>
  </si>
  <si>
    <t>00024</t>
  </si>
  <si>
    <t>Printer Tinta</t>
  </si>
  <si>
    <t>Canon PIXMA G3000</t>
  </si>
  <si>
    <t>Epson L210</t>
  </si>
  <si>
    <t>0206030601</t>
  </si>
  <si>
    <t>Komputer Server</t>
  </si>
  <si>
    <t>0206030602</t>
  </si>
  <si>
    <t>Komputer Router</t>
  </si>
  <si>
    <t>Meja Kerja ESELON III</t>
  </si>
  <si>
    <t>0206040106</t>
  </si>
  <si>
    <t>Meja Kerja Kasubbag</t>
  </si>
  <si>
    <t>Meja Kerja Pejabat Eselon IV</t>
  </si>
  <si>
    <t>Kursi Kerja Es. III</t>
  </si>
  <si>
    <t>Frontline</t>
  </si>
  <si>
    <t>Kursi Kerja Eselon III</t>
  </si>
  <si>
    <t>Donalti DO-120</t>
  </si>
  <si>
    <t>0206040605</t>
  </si>
  <si>
    <t>Kursi Tamu</t>
  </si>
  <si>
    <t>Sofa</t>
  </si>
  <si>
    <t>Lazio</t>
  </si>
  <si>
    <t>0001</t>
  </si>
  <si>
    <t>Lenovo IC510 - JYID</t>
  </si>
  <si>
    <t>Pesawat Telephon</t>
  </si>
  <si>
    <t>13/07/2012</t>
  </si>
  <si>
    <t>0207020120</t>
  </si>
  <si>
    <t>Faximile</t>
  </si>
  <si>
    <t>13/07/2016</t>
  </si>
  <si>
    <t>MEJA STAF</t>
  </si>
  <si>
    <t>13/03/1990</t>
  </si>
  <si>
    <t>DISKOMINFO</t>
  </si>
  <si>
    <t>30/06/1995</t>
  </si>
  <si>
    <t>Shap</t>
  </si>
  <si>
    <t>13/03/2003</t>
  </si>
  <si>
    <t>ICA/CS-1238</t>
  </si>
  <si>
    <t>18/04/2008</t>
  </si>
  <si>
    <t xml:space="preserve">AC </t>
  </si>
  <si>
    <t>13/03/2008</t>
  </si>
  <si>
    <t>Meja Komputer (Jml 2 Th.2010)</t>
  </si>
  <si>
    <t>AZTEC CD 1102</t>
  </si>
  <si>
    <t>Komputer + meja komp</t>
  </si>
  <si>
    <t>HP CQ 3521 L</t>
  </si>
  <si>
    <t xml:space="preserve">PRINTER </t>
  </si>
  <si>
    <t>Meja Rapat Panjang</t>
  </si>
  <si>
    <t>MULTIPLE XWOOD</t>
  </si>
  <si>
    <t>30/11/2011</t>
  </si>
  <si>
    <t>0206020119</t>
  </si>
  <si>
    <t>JAM DINDING</t>
  </si>
  <si>
    <t>MIRADO BULAT</t>
  </si>
  <si>
    <t>13/03/2012</t>
  </si>
  <si>
    <t>Pesawat Telepon</t>
  </si>
  <si>
    <t>Panasonic ID Coller</t>
  </si>
  <si>
    <t>19/01/2017</t>
  </si>
  <si>
    <t>Kenika 2300hs</t>
  </si>
  <si>
    <t>12/10/2018</t>
  </si>
  <si>
    <t>0206010540</t>
  </si>
  <si>
    <t>UPS Server</t>
  </si>
  <si>
    <t>ICA SE 3000</t>
  </si>
  <si>
    <t>PS 2200 RT3-230</t>
  </si>
  <si>
    <t>07/12/2011</t>
  </si>
  <si>
    <t>ROYAL</t>
  </si>
  <si>
    <t>22/06/2018</t>
  </si>
  <si>
    <t>Kunci Fingerprint</t>
  </si>
  <si>
    <t>Interactiv</t>
  </si>
  <si>
    <t>29/10/2018</t>
  </si>
  <si>
    <t>CCTV ( LPSE )</t>
  </si>
  <si>
    <t>G-Lenz Security</t>
  </si>
  <si>
    <t>23/10/2018</t>
  </si>
  <si>
    <t>0206020621</t>
  </si>
  <si>
    <t xml:space="preserve">UPS </t>
  </si>
  <si>
    <t>Kenika</t>
  </si>
  <si>
    <t>0206030605</t>
  </si>
  <si>
    <t>KB</t>
  </si>
  <si>
    <t>CS 638</t>
  </si>
  <si>
    <t>KURSI LIPAT</t>
  </si>
  <si>
    <t>KOMPUTER</t>
  </si>
  <si>
    <t>HP PRO 3330 MT</t>
  </si>
  <si>
    <t>27/04/2017</t>
  </si>
  <si>
    <t>Generator Set / Genset</t>
  </si>
  <si>
    <t>MDE 6700T</t>
  </si>
  <si>
    <t>31/12/2013</t>
  </si>
  <si>
    <t>0202030401</t>
  </si>
  <si>
    <t>EPSON L210</t>
  </si>
  <si>
    <t>31/12/2014</t>
  </si>
  <si>
    <t>RACK SERVER</t>
  </si>
  <si>
    <t>06/05/2015</t>
  </si>
  <si>
    <t>Proyektor LCD</t>
  </si>
  <si>
    <t>EPSON EB-905</t>
  </si>
  <si>
    <t>13/12/2012</t>
  </si>
  <si>
    <t>0207010103</t>
  </si>
  <si>
    <t>SWITCH</t>
  </si>
  <si>
    <t>29/03/2017</t>
  </si>
  <si>
    <t>0206030105</t>
  </si>
  <si>
    <t>DAIKIN</t>
  </si>
  <si>
    <t>15/05/2017</t>
  </si>
  <si>
    <t>28/03/2018</t>
  </si>
  <si>
    <t xml:space="preserve">MEJA KURSI TAMU </t>
  </si>
  <si>
    <t>20/05/2017</t>
  </si>
  <si>
    <t>0206020107</t>
  </si>
  <si>
    <t>Lemari Arsip</t>
  </si>
  <si>
    <t>TIGER</t>
  </si>
  <si>
    <t>30/05/2018</t>
  </si>
  <si>
    <t>Server</t>
  </si>
  <si>
    <t>HP ML 350</t>
  </si>
  <si>
    <t>04/05/2012</t>
  </si>
  <si>
    <t>HP Proliant ML350G</t>
  </si>
  <si>
    <t>Whiteboard</t>
  </si>
  <si>
    <t>120 x 240 cm</t>
  </si>
  <si>
    <t>PENGURUS BARANG</t>
  </si>
  <si>
    <t>NIP.19640523 200801 1 002</t>
  </si>
  <si>
    <r>
      <t xml:space="preserve">: PEMERINTAH KABUPATEN / </t>
    </r>
    <r>
      <rPr>
        <strike/>
        <sz val="10"/>
        <color indexed="8"/>
        <rFont val="Bookman Old Style"/>
        <family val="1"/>
      </rPr>
      <t>KOTA</t>
    </r>
  </si>
  <si>
    <t>Ruang Pembangunan</t>
  </si>
  <si>
    <t>B.Nana</t>
  </si>
  <si>
    <t>B.Indah</t>
  </si>
  <si>
    <t>0206040109</t>
  </si>
  <si>
    <t>0206040110</t>
  </si>
  <si>
    <t>0206040111</t>
  </si>
  <si>
    <t>0206040112</t>
  </si>
  <si>
    <t>0206040113</t>
  </si>
  <si>
    <t>0206040114</t>
  </si>
  <si>
    <t>0206040115</t>
  </si>
  <si>
    <t>Di gudang</t>
  </si>
  <si>
    <t>AC Split</t>
  </si>
  <si>
    <t xml:space="preserve">Sharp </t>
  </si>
  <si>
    <t>0206020407</t>
  </si>
  <si>
    <t>Sony 32</t>
  </si>
  <si>
    <t>0206020619</t>
  </si>
  <si>
    <t>APAR LPSE</t>
  </si>
  <si>
    <t>Canon</t>
  </si>
  <si>
    <t>F403 ID806693</t>
  </si>
  <si>
    <t xml:space="preserve"> KARTU INVENTARIS BARANG ( KIB ) B ASET TETAP</t>
  </si>
  <si>
    <t>Model : Ivn. 5</t>
  </si>
  <si>
    <t xml:space="preserve">No. Urut </t>
  </si>
  <si>
    <t xml:space="preserve">Kode Barang </t>
  </si>
  <si>
    <t xml:space="preserve">Nama Barang / Jenis Barang </t>
  </si>
  <si>
    <t xml:space="preserve">Nomor Register </t>
  </si>
  <si>
    <t>Merk / Type</t>
  </si>
  <si>
    <t>Ukuran/CC</t>
  </si>
  <si>
    <t xml:space="preserve">Bahan </t>
  </si>
  <si>
    <t xml:space="preserve">Tahun Pembelian </t>
  </si>
  <si>
    <t xml:space="preserve">Nomor  </t>
  </si>
  <si>
    <t xml:space="preserve">Asal-Usul Cara Perolehan </t>
  </si>
  <si>
    <t>Jumlah Barang</t>
  </si>
  <si>
    <t>Kondisi (B,RR,RB)</t>
  </si>
  <si>
    <t xml:space="preserve">Keterangan </t>
  </si>
  <si>
    <t xml:space="preserve"> Pabrik </t>
  </si>
  <si>
    <t>Rangka</t>
  </si>
  <si>
    <t>Mesin</t>
  </si>
  <si>
    <t>Polisi</t>
  </si>
  <si>
    <t>ini jumlahaset tetap  LPSE</t>
  </si>
  <si>
    <t>Lap top</t>
  </si>
  <si>
    <t>HP Envy 14-k121TX Ultrab</t>
  </si>
  <si>
    <t>HP Pavilion DM 04-3001T</t>
  </si>
  <si>
    <t>Epson LQ 2180</t>
  </si>
  <si>
    <t>Epson LQ 2190</t>
  </si>
  <si>
    <t>Epson L 210</t>
  </si>
  <si>
    <t>LASERJET PRO M 1213</t>
  </si>
  <si>
    <t>LASERJET PRO M 1214</t>
  </si>
  <si>
    <t>Pembelian</t>
  </si>
  <si>
    <t>0206040606</t>
  </si>
  <si>
    <t>Sandro / 211</t>
  </si>
  <si>
    <t>Pesawat Telphone</t>
  </si>
  <si>
    <t>0207020121</t>
  </si>
  <si>
    <t>Mengetahui</t>
  </si>
  <si>
    <t>00025</t>
  </si>
  <si>
    <t>KIB.B Aset Tetap (BLPBJ)</t>
  </si>
  <si>
    <t>Warna Kuning ini yg benar</t>
  </si>
  <si>
    <t>Tidak Bermerk</t>
  </si>
  <si>
    <t xml:space="preserve">Mengetahui, </t>
  </si>
  <si>
    <t xml:space="preserve">KEPALA BAGIAN ADMINISTRASI PEMBANGUNAN </t>
  </si>
  <si>
    <t xml:space="preserve">PENGURUS BARANG </t>
  </si>
  <si>
    <t>MOCH. ALAMSYAHRUDIN.S</t>
  </si>
  <si>
    <r>
      <t xml:space="preserve">: PEMERINTAH KABUPATEN / </t>
    </r>
    <r>
      <rPr>
        <strike/>
        <sz val="12"/>
        <color indexed="8"/>
        <rFont val="Bookman Old Style"/>
        <family val="1"/>
      </rPr>
      <t>KOTA</t>
    </r>
  </si>
  <si>
    <t>0206010517</t>
  </si>
  <si>
    <t xml:space="preserve"> Bidang</t>
  </si>
  <si>
    <t xml:space="preserve"> Buah / Set</t>
  </si>
  <si>
    <t xml:space="preserve"> Buah </t>
  </si>
  <si>
    <t xml:space="preserve"> Ekor / Buah</t>
  </si>
  <si>
    <t>Mutasi dari Bag.Umum</t>
  </si>
  <si>
    <t>13/03/2020</t>
  </si>
  <si>
    <t>00052</t>
  </si>
  <si>
    <t>camp</t>
  </si>
  <si>
    <t>Casio DJ-241</t>
  </si>
  <si>
    <t>Casio GX 145</t>
  </si>
  <si>
    <t>Casio GX 146</t>
  </si>
  <si>
    <t>Casio GX 147</t>
  </si>
  <si>
    <t>Casio GX 148</t>
  </si>
  <si>
    <t>Casio GX 149</t>
  </si>
  <si>
    <t>Mica</t>
  </si>
  <si>
    <t>Melm</t>
  </si>
  <si>
    <t>Ky+Kc</t>
  </si>
  <si>
    <t>Meja Kerja Ka.Bag.</t>
  </si>
  <si>
    <t xml:space="preserve">Kondisi (B,RR,RB) </t>
  </si>
  <si>
    <t>Pabrik</t>
  </si>
  <si>
    <t>Casio / GX-14B</t>
  </si>
  <si>
    <t>Lumajang, 31 Desember 2019</t>
  </si>
  <si>
    <t>SU'EB</t>
  </si>
  <si>
    <t xml:space="preserve">Penata Tk I </t>
  </si>
  <si>
    <t>Mutasi dari Bag.Pemb.</t>
  </si>
  <si>
    <t xml:space="preserve"> KARTU INVENTARIS BARANG ( KIB ) LAIN LAIN</t>
  </si>
  <si>
    <t>REKAPITULASI JUMLAH ASET LAIN LAIN</t>
  </si>
  <si>
    <t>Buah / Set</t>
  </si>
  <si>
    <t>DAFTAR MUTASI ASET LAIN LAIN</t>
  </si>
  <si>
    <t>Bag.HUMAS</t>
  </si>
  <si>
    <t>Kayu Partikel</t>
  </si>
  <si>
    <t>Besi busa</t>
  </si>
  <si>
    <t>A</t>
  </si>
  <si>
    <t>JUMLAH NILAI BUKU A+B</t>
  </si>
  <si>
    <t xml:space="preserve">             Asal - Usul                 Cara Perolehan </t>
  </si>
  <si>
    <t>Harga  ( Rupiah )</t>
  </si>
  <si>
    <t xml:space="preserve"> KARTU INVENTARIS BARANG ( KIB ) B BARANG INV.</t>
  </si>
  <si>
    <t>Dinas Kominfo</t>
  </si>
  <si>
    <t xml:space="preserve">40x70 cm </t>
  </si>
  <si>
    <t xml:space="preserve">kayu,almunium </t>
  </si>
  <si>
    <t>Triplek,kayu</t>
  </si>
  <si>
    <t>Bag. Humas</t>
  </si>
  <si>
    <t>Telkom</t>
  </si>
  <si>
    <t>4500 W</t>
  </si>
  <si>
    <t xml:space="preserve">185 x 90 x 45 cm  </t>
  </si>
  <si>
    <t xml:space="preserve">120x2500 cm </t>
  </si>
  <si>
    <t>120 x 60 cm</t>
  </si>
  <si>
    <t xml:space="preserve">1,5 pk </t>
  </si>
  <si>
    <t>2 pk</t>
  </si>
  <si>
    <t xml:space="preserve">2 PK </t>
  </si>
  <si>
    <t xml:space="preserve">campuran </t>
  </si>
  <si>
    <t xml:space="preserve">Campuran </t>
  </si>
  <si>
    <t>24 Volt</t>
  </si>
  <si>
    <t>3000 va</t>
  </si>
  <si>
    <t>1200 va</t>
  </si>
  <si>
    <t>2100 va</t>
  </si>
  <si>
    <t>3 kg</t>
  </si>
  <si>
    <t>35 x 50 mm</t>
  </si>
  <si>
    <t>2 mp</t>
  </si>
  <si>
    <t>CORE i3</t>
  </si>
  <si>
    <t>CORE i4</t>
  </si>
  <si>
    <t xml:space="preserve">20x46 cm </t>
  </si>
  <si>
    <t xml:space="preserve">35x40 cm </t>
  </si>
  <si>
    <t>Dazumba</t>
  </si>
  <si>
    <t>Core i7</t>
  </si>
  <si>
    <t>seon</t>
  </si>
  <si>
    <t>Allied Telesis</t>
  </si>
  <si>
    <t>16 volt</t>
  </si>
  <si>
    <t>Fortuna</t>
  </si>
  <si>
    <t>42 u</t>
  </si>
  <si>
    <t>kayu</t>
  </si>
  <si>
    <t>3,2,1</t>
  </si>
  <si>
    <t>Infocus IN 5122</t>
  </si>
  <si>
    <t>30" - 300" (inchi)</t>
  </si>
  <si>
    <t>No Urut</t>
  </si>
  <si>
    <t>Kode bidang</t>
  </si>
  <si>
    <t>Jenis Barang</t>
  </si>
  <si>
    <t>MUTASI</t>
  </si>
  <si>
    <t>Nilai ( Rp)</t>
  </si>
  <si>
    <t>Jml</t>
  </si>
  <si>
    <t>Nilai</t>
  </si>
  <si>
    <t>Sofware:Aplikasi elektronik Monev</t>
  </si>
  <si>
    <t>Kode</t>
  </si>
  <si>
    <t>No.Reg</t>
  </si>
  <si>
    <t>Spesifikasi barang</t>
  </si>
  <si>
    <t>Cara Perolehan</t>
  </si>
  <si>
    <t>Tanggal Perolehan</t>
  </si>
  <si>
    <t>Ukuran Barang</t>
  </si>
  <si>
    <t>Kondisi Barang</t>
  </si>
  <si>
    <t>Mutasi/ Perubahan</t>
  </si>
  <si>
    <t>Ket.</t>
  </si>
  <si>
    <t>Lokasi</t>
  </si>
  <si>
    <t>Barang</t>
  </si>
  <si>
    <t>Merk/Type</t>
  </si>
  <si>
    <t>Bahan</t>
  </si>
  <si>
    <t>Nilai Buku</t>
  </si>
  <si>
    <t xml:space="preserve">                                                    OK</t>
  </si>
  <si>
    <t>DAFTAR MUTASI ASET TAK BERWUJUD</t>
  </si>
  <si>
    <t>Unit Lokasi</t>
  </si>
  <si>
    <t>Kepemilikan</t>
  </si>
  <si>
    <t>: 12 - PEMERINTAH KABUPATEN / KOTA</t>
  </si>
  <si>
    <t>Jenis</t>
  </si>
  <si>
    <t>Tgl. Peroleh</t>
  </si>
  <si>
    <t>jumlah barang</t>
  </si>
  <si>
    <t>Harga Peroleh</t>
  </si>
  <si>
    <t>Keterangan</t>
  </si>
  <si>
    <t>Software</t>
  </si>
  <si>
    <t xml:space="preserve">Mutasi </t>
  </si>
  <si>
    <t>Dropping dari bag. Umum</t>
  </si>
  <si>
    <t>Ruang BLPBJ</t>
  </si>
  <si>
    <t>00071</t>
  </si>
  <si>
    <t xml:space="preserve">Asal - Usul Cara Perolehan </t>
  </si>
  <si>
    <t xml:space="preserve">   Harga                                                          </t>
  </si>
  <si>
    <t xml:space="preserve"> KARTU INVENTARIS BARANG ( KIB ) B BARANG EKSTRA KOMPTABEL</t>
  </si>
  <si>
    <t>PERIODE TAHUN</t>
  </si>
  <si>
    <t>Lokasi  : BAGIAN LAYANAN PENGADAAN BARANG/JASA  (13210410)</t>
  </si>
  <si>
    <t>NO. KODE LOKASI : 13210410</t>
  </si>
  <si>
    <t>07</t>
  </si>
  <si>
    <t>HARGA PEROLEHAN</t>
  </si>
  <si>
    <t>N 5054 YP</t>
  </si>
  <si>
    <t>N 5107 YP</t>
  </si>
  <si>
    <t>N 5324 YP</t>
  </si>
  <si>
    <t xml:space="preserve">         Harga                                           (Rupiah )</t>
  </si>
  <si>
    <t>Scanner</t>
  </si>
  <si>
    <t>Cannon / DR C204</t>
  </si>
  <si>
    <t>17/11/2020</t>
  </si>
  <si>
    <t>ZAINUL ROFIK,S.Sos</t>
  </si>
  <si>
    <t>NIP 19750713 199602 1 002</t>
  </si>
  <si>
    <t>NIP.19750713 199602 1 002</t>
  </si>
  <si>
    <t>01/01/2021</t>
  </si>
  <si>
    <t>TAHUN ANGGARAN 2021</t>
  </si>
  <si>
    <t>Keadaan Awal ( 01/01/2021 )</t>
  </si>
  <si>
    <t>N I H I L</t>
  </si>
  <si>
    <t>Sampai dengan Tahun Anggaran 2021</t>
  </si>
  <si>
    <t>Epson Eco Tank L3150</t>
  </si>
  <si>
    <t>19/12/2019</t>
  </si>
  <si>
    <r>
      <t xml:space="preserve">: PEMERINTAH KABUPATEN / </t>
    </r>
    <r>
      <rPr>
        <strike/>
        <sz val="12"/>
        <color indexed="8"/>
        <rFont val="Arial"/>
        <family val="2"/>
      </rPr>
      <t>KOTA</t>
    </r>
  </si>
  <si>
    <t>Harga                                        (Rupiah )</t>
  </si>
  <si>
    <t>Epson Eco tank L3150</t>
  </si>
  <si>
    <t>19/12/2021</t>
  </si>
  <si>
    <t>30 - 04- 2021</t>
  </si>
  <si>
    <t>Keadaan Akhir ( 31 Desember 2021 )</t>
  </si>
  <si>
    <t xml:space="preserve"> </t>
  </si>
  <si>
    <t>Tahun Anggaran  :  2022</t>
  </si>
  <si>
    <t>Periode  : 01 - 01 - 2022 s/d 31 - 1 - 2022</t>
  </si>
  <si>
    <t>Lokasi  : BAGIAN PENGADAAN BARANG DAN JASA  (13210410)</t>
  </si>
  <si>
    <t>Keadaan Awal ( 01/01/2022 )</t>
  </si>
  <si>
    <t>Keadaan Akhir (31 Januari 2022)</t>
  </si>
  <si>
    <t>KEPALA  BAGIAN PENGADAAN BARANG DAN JASA</t>
  </si>
  <si>
    <t>Lumajang,31 Januari 2022</t>
  </si>
  <si>
    <t>ROPI'I</t>
  </si>
  <si>
    <t>NIP. 19700208 200604 1 008</t>
  </si>
  <si>
    <t>TAHUN ANGGARAN 2022</t>
  </si>
  <si>
    <t>01 - 01 - 2022 s/d 31 - 1 - 2022</t>
  </si>
  <si>
    <t>: BAGIAN PENGADAAN BARANG DAN JASA SETDA</t>
  </si>
  <si>
    <t>01/01/2022</t>
  </si>
  <si>
    <t>31/1/2022</t>
  </si>
  <si>
    <t xml:space="preserve">KEPALA BAGIAN PENGADAAN BARANG DAN JASA </t>
  </si>
  <si>
    <t>Lumajang, 31 Januari 2022</t>
  </si>
  <si>
    <t>UNTUK PERIODE TAHUNAN 2022</t>
  </si>
  <si>
    <t>KEPALA PENGADAAN BARANG DAN JASA</t>
  </si>
  <si>
    <t>Periode  :  Tahun 2022</t>
  </si>
  <si>
    <t>Keadaan Awal  01/01/2022</t>
  </si>
  <si>
    <t>KEPALA BAGIAN PENGADAAN BARANG DAN JASA</t>
  </si>
  <si>
    <t xml:space="preserve">ROPI'I </t>
  </si>
  <si>
    <t>: BAGIAN PENGADAAN BARANG DAN JASA</t>
  </si>
  <si>
    <t>01-01- 2022 s/d 31-1-2022</t>
  </si>
  <si>
    <t>Periode  :  01 - 01 - 2022 s/d 31 - 01 - 2022</t>
  </si>
  <si>
    <t>Keadaan Akhir ( 31 Januari 2022 )</t>
  </si>
  <si>
    <t>Periode  :  01 - 01 - 2022 s/d 31 - 1 - 2022</t>
  </si>
  <si>
    <t>31 Januari 2022</t>
  </si>
  <si>
    <t xml:space="preserve">PERIODE : 01-01-2022 s/d 31-01-2022 </t>
  </si>
  <si>
    <t>Keadaan awal 01 Januari 2022</t>
  </si>
  <si>
    <t>Keadaan Akhir 31 Januari 2022</t>
  </si>
  <si>
    <t>NIP.19700208 200604 1 008</t>
  </si>
  <si>
    <t>2Sampai dengan Tahun Anggaran 2022</t>
  </si>
  <si>
    <t>PERIODE :  01-01-2022 s/d 31-1-2022</t>
  </si>
  <si>
    <t xml:space="preserve"> Kondisi awal                         01 Januari 2022  </t>
  </si>
  <si>
    <t xml:space="preserve">     Kondisi Akhir  31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</si>
</sst>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421]dd\ mmmm\ yyyy;@"/>
    <numFmt numFmtId="167" formatCode="_([$Rp-421]* #,##0_);_([$Rp-421]* \(#,##0\);_([$Rp-421]* &quot;-&quot;_);_(@_)"/>
    <numFmt numFmtId="168" formatCode="_(* #,##0.00_);_(* \(#,##0.00\);_(* &quot;-&quot;_);_(@_)"/>
    <numFmt numFmtId="169" formatCode="#,##0;[Red]#,##0"/>
  </numFmts>
  <fonts count="87" x14ac:knownFonts="1">
    <font>
      <sz val="10"/>
      <color indexed="8"/>
      <name val="MS Sans Serif"/>
    </font>
    <font>
      <b/>
      <sz val="15.95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5.95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u/>
      <sz val="10"/>
      <color indexed="8"/>
      <name val="Bookman Old Style"/>
      <family val="1"/>
    </font>
    <font>
      <b/>
      <u/>
      <sz val="10"/>
      <name val="Bookman Old Style"/>
      <family val="1"/>
    </font>
    <font>
      <u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trike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0"/>
      <color theme="1"/>
      <name val="Bookman Old Style"/>
      <family val="1"/>
    </font>
    <font>
      <b/>
      <sz val="11"/>
      <color indexed="8"/>
      <name val="Bookman Old Style"/>
      <family val="1"/>
    </font>
    <font>
      <u/>
      <sz val="10"/>
      <color indexed="8"/>
      <name val="Bookman Old Style"/>
      <family val="1"/>
    </font>
    <font>
      <sz val="10"/>
      <color indexed="8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name val="Bookman Old Style"/>
      <family val="1"/>
    </font>
    <font>
      <sz val="12"/>
      <color theme="1"/>
      <name val="Bookman Old Style"/>
      <family val="1"/>
    </font>
    <font>
      <b/>
      <u/>
      <sz val="12"/>
      <name val="Bookman Old Style"/>
      <family val="1"/>
    </font>
    <font>
      <sz val="10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sz val="16"/>
      <color rgb="FF7030A0"/>
      <name val="Bookman Old Style"/>
      <family val="1"/>
    </font>
    <font>
      <sz val="16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u/>
      <sz val="11"/>
      <name val="Arial Narrow"/>
      <family val="2"/>
    </font>
    <font>
      <b/>
      <u/>
      <sz val="11"/>
      <name val="Bookman Old Style"/>
      <family val="1"/>
    </font>
    <font>
      <strike/>
      <sz val="12"/>
      <color indexed="8"/>
      <name val="Bookman Old Style"/>
      <family val="1"/>
    </font>
    <font>
      <u/>
      <sz val="12"/>
      <name val="Bookman Old Style"/>
      <family val="1"/>
    </font>
    <font>
      <sz val="9"/>
      <name val="Bookman Old Style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rgb="FF7030A0"/>
      <name val="Arial Narrow"/>
      <family val="2"/>
    </font>
    <font>
      <u/>
      <sz val="12"/>
      <color indexed="8"/>
      <name val="Bookman Old Style"/>
      <family val="1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6"/>
      <color rgb="FF7030A0"/>
      <name val="Arial Narrow"/>
      <family val="2"/>
    </font>
    <font>
      <sz val="14"/>
      <color rgb="FF002060"/>
      <name val="Arial Narrow"/>
      <family val="2"/>
    </font>
    <font>
      <sz val="16"/>
      <color rgb="FFFF0000"/>
      <name val="Arial Narrow"/>
      <family val="2"/>
    </font>
    <font>
      <b/>
      <i/>
      <sz val="12"/>
      <name val="Bookman Old Style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4"/>
      <name val="Arial Narrow"/>
      <family val="2"/>
    </font>
    <font>
      <u/>
      <sz val="11"/>
      <color indexed="8"/>
      <name val="Bookman Old Style"/>
      <family val="1"/>
    </font>
    <font>
      <sz val="12"/>
      <color indexed="8"/>
      <name val="MS Sans Serif"/>
    </font>
    <font>
      <b/>
      <u/>
      <sz val="12"/>
      <color indexed="8"/>
      <name val="Bookman Old Style"/>
      <family val="1"/>
    </font>
    <font>
      <sz val="36"/>
      <name val="Bookman Old Style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trike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u/>
      <sz val="12"/>
      <name val="Arial"/>
      <family val="2"/>
    </font>
    <font>
      <u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26" fillId="0" borderId="0" applyFont="0" applyFill="0" applyBorder="0" applyAlignment="0" applyProtection="0"/>
    <xf numFmtId="0" fontId="42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19">
    <xf numFmtId="0" fontId="0" fillId="0" borderId="0" xfId="0"/>
    <xf numFmtId="0" fontId="8" fillId="2" borderId="0" xfId="0" applyFont="1" applyFill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vertical="center" readingOrder="2"/>
    </xf>
    <xf numFmtId="0" fontId="8" fillId="0" borderId="0" xfId="0" applyFont="1" applyAlignment="1">
      <alignment horizontal="center" vertical="center" readingOrder="2"/>
    </xf>
    <xf numFmtId="0" fontId="9" fillId="0" borderId="0" xfId="25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 readingOrder="2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0" fontId="9" fillId="0" borderId="0" xfId="25" applyFont="1" applyAlignment="1">
      <alignment horizontal="left"/>
    </xf>
    <xf numFmtId="43" fontId="12" fillId="0" borderId="0" xfId="1" applyFont="1"/>
    <xf numFmtId="49" fontId="17" fillId="0" borderId="30" xfId="19" applyNumberFormat="1" applyFont="1" applyBorder="1"/>
    <xf numFmtId="49" fontId="17" fillId="0" borderId="30" xfId="21" applyNumberFormat="1" applyFont="1" applyBorder="1"/>
    <xf numFmtId="49" fontId="17" fillId="0" borderId="30" xfId="22" applyNumberFormat="1" applyFont="1" applyBorder="1"/>
    <xf numFmtId="14" fontId="17" fillId="0" borderId="30" xfId="14" applyNumberFormat="1" applyFont="1" applyBorder="1"/>
    <xf numFmtId="49" fontId="17" fillId="0" borderId="30" xfId="9" applyNumberFormat="1" applyFont="1" applyBorder="1"/>
    <xf numFmtId="49" fontId="17" fillId="0" borderId="30" xfId="12" applyNumberFormat="1" applyFont="1" applyBorder="1"/>
    <xf numFmtId="0" fontId="8" fillId="2" borderId="1" xfId="0" applyFont="1" applyFill="1" applyBorder="1"/>
    <xf numFmtId="0" fontId="13" fillId="2" borderId="0" xfId="0" applyFont="1" applyFill="1"/>
    <xf numFmtId="0" fontId="9" fillId="0" borderId="0" xfId="25" applyFont="1" applyAlignment="1">
      <alignment horizontal="center"/>
    </xf>
    <xf numFmtId="0" fontId="9" fillId="2" borderId="0" xfId="25" applyFont="1" applyFill="1" applyAlignment="1">
      <alignment horizontal="center" vertical="center" wrapText="1"/>
    </xf>
    <xf numFmtId="0" fontId="9" fillId="2" borderId="0" xfId="25" applyFont="1" applyFill="1"/>
    <xf numFmtId="0" fontId="18" fillId="0" borderId="0" xfId="25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18" fillId="4" borderId="1" xfId="0" quotePrefix="1" applyFont="1" applyFill="1" applyBorder="1" applyAlignment="1">
      <alignment horizontal="center"/>
    </xf>
    <xf numFmtId="0" fontId="18" fillId="4" borderId="1" xfId="0" applyFont="1" applyFill="1" applyBorder="1"/>
    <xf numFmtId="164" fontId="18" fillId="4" borderId="1" xfId="1" applyNumberFormat="1" applyFont="1" applyFill="1" applyBorder="1" applyAlignment="1">
      <alignment horizontal="center"/>
    </xf>
    <xf numFmtId="0" fontId="18" fillId="4" borderId="1" xfId="1" applyNumberFormat="1" applyFont="1" applyFill="1" applyBorder="1" applyAlignment="1">
      <alignment horizontal="left"/>
    </xf>
    <xf numFmtId="43" fontId="18" fillId="4" borderId="1" xfId="1" applyFont="1" applyFill="1" applyBorder="1"/>
    <xf numFmtId="164" fontId="18" fillId="4" borderId="1" xfId="1" applyNumberFormat="1" applyFont="1" applyFill="1" applyBorder="1"/>
    <xf numFmtId="41" fontId="18" fillId="4" borderId="1" xfId="1" applyNumberFormat="1" applyFont="1" applyFill="1" applyBorder="1"/>
    <xf numFmtId="0" fontId="9" fillId="2" borderId="1" xfId="0" quotePrefix="1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1" applyNumberFormat="1" applyFont="1" applyFill="1" applyBorder="1"/>
    <xf numFmtId="0" fontId="9" fillId="2" borderId="1" xfId="1" applyNumberFormat="1" applyFont="1" applyFill="1" applyBorder="1" applyAlignment="1">
      <alignment horizontal="left"/>
    </xf>
    <xf numFmtId="164" fontId="18" fillId="2" borderId="1" xfId="1" applyNumberFormat="1" applyFont="1" applyFill="1" applyBorder="1"/>
    <xf numFmtId="0" fontId="8" fillId="2" borderId="1" xfId="1" applyNumberFormat="1" applyFont="1" applyFill="1" applyBorder="1" applyAlignment="1">
      <alignment horizontal="left"/>
    </xf>
    <xf numFmtId="164" fontId="8" fillId="2" borderId="1" xfId="1" applyNumberFormat="1" applyFont="1" applyFill="1" applyBorder="1"/>
    <xf numFmtId="164" fontId="8" fillId="2" borderId="1" xfId="1" applyNumberFormat="1" applyFont="1" applyFill="1" applyBorder="1" applyAlignment="1">
      <alignment horizontal="left"/>
    </xf>
    <xf numFmtId="0" fontId="18" fillId="2" borderId="1" xfId="0" quotePrefix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1" applyNumberFormat="1" applyFont="1" applyFill="1" applyBorder="1" applyAlignment="1">
      <alignment horizontal="left"/>
    </xf>
    <xf numFmtId="164" fontId="18" fillId="2" borderId="4" xfId="0" applyNumberFormat="1" applyFont="1" applyFill="1" applyBorder="1" applyAlignment="1">
      <alignment vertical="center" wrapText="1"/>
    </xf>
    <xf numFmtId="0" fontId="9" fillId="0" borderId="0" xfId="25" applyFont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0" fontId="18" fillId="4" borderId="1" xfId="1" applyNumberFormat="1" applyFont="1" applyFill="1" applyBorder="1" applyAlignment="1">
      <alignment horizontal="center"/>
    </xf>
    <xf numFmtId="0" fontId="13" fillId="4" borderId="1" xfId="1" applyNumberFormat="1" applyFont="1" applyFill="1" applyBorder="1" applyAlignment="1">
      <alignment horizontal="center"/>
    </xf>
    <xf numFmtId="0" fontId="22" fillId="0" borderId="0" xfId="0" applyFo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22" fillId="0" borderId="2" xfId="0" applyFont="1" applyBorder="1"/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4" borderId="0" xfId="25" applyFont="1" applyFill="1" applyAlignment="1">
      <alignment horizontal="center" vertical="center" wrapText="1"/>
    </xf>
    <xf numFmtId="0" fontId="9" fillId="4" borderId="0" xfId="25" applyFont="1" applyFill="1"/>
    <xf numFmtId="1" fontId="8" fillId="2" borderId="1" xfId="1" applyNumberFormat="1" applyFont="1" applyFill="1" applyBorder="1" applyAlignment="1">
      <alignment horizontal="center" vertical="center"/>
    </xf>
    <xf numFmtId="3" fontId="23" fillId="0" borderId="30" xfId="23" applyNumberFormat="1" applyFont="1" applyBorder="1" applyAlignment="1">
      <alignment horizontal="center" vertical="center"/>
    </xf>
    <xf numFmtId="3" fontId="23" fillId="0" borderId="30" xfId="2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/>
    <xf numFmtId="0" fontId="8" fillId="0" borderId="10" xfId="0" applyFont="1" applyBorder="1"/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vertical="center" wrapText="1"/>
    </xf>
    <xf numFmtId="0" fontId="8" fillId="0" borderId="14" xfId="0" applyFont="1" applyBorder="1"/>
    <xf numFmtId="0" fontId="8" fillId="0" borderId="37" xfId="0" applyFont="1" applyBorder="1"/>
    <xf numFmtId="0" fontId="8" fillId="0" borderId="2" xfId="0" applyFont="1" applyBorder="1"/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8" fillId="0" borderId="5" xfId="0" quotePrefix="1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1" fontId="8" fillId="0" borderId="2" xfId="0" applyNumberFormat="1" applyFont="1" applyBorder="1" applyAlignment="1">
      <alignment vertical="center"/>
    </xf>
    <xf numFmtId="0" fontId="8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/>
    <xf numFmtId="0" fontId="8" fillId="0" borderId="36" xfId="0" applyFont="1" applyBorder="1" applyAlignment="1">
      <alignment horizontal="center"/>
    </xf>
    <xf numFmtId="41" fontId="8" fillId="0" borderId="0" xfId="0" applyNumberFormat="1" applyFont="1"/>
    <xf numFmtId="3" fontId="8" fillId="0" borderId="0" xfId="0" applyNumberFormat="1" applyFont="1"/>
    <xf numFmtId="3" fontId="23" fillId="0" borderId="42" xfId="23" applyNumberFormat="1" applyFont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9" fillId="0" borderId="3" xfId="25" applyFont="1" applyFill="1" applyBorder="1" applyAlignment="1">
      <alignment vertical="top" wrapText="1"/>
    </xf>
    <xf numFmtId="0" fontId="9" fillId="0" borderId="16" xfId="25" applyFont="1" applyFill="1" applyBorder="1" applyAlignment="1">
      <alignment vertical="top" wrapText="1"/>
    </xf>
    <xf numFmtId="0" fontId="9" fillId="0" borderId="5" xfId="25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vertical="center" wrapText="1"/>
    </xf>
    <xf numFmtId="0" fontId="33" fillId="0" borderId="9" xfId="25" applyFont="1" applyBorder="1"/>
    <xf numFmtId="0" fontId="33" fillId="0" borderId="0" xfId="25" applyFont="1"/>
    <xf numFmtId="0" fontId="34" fillId="3" borderId="3" xfId="0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0" fontId="33" fillId="0" borderId="0" xfId="25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readingOrder="2"/>
    </xf>
    <xf numFmtId="43" fontId="33" fillId="0" borderId="0" xfId="25" applyNumberFormat="1" applyFont="1"/>
    <xf numFmtId="49" fontId="40" fillId="0" borderId="3" xfId="27" quotePrefix="1" applyNumberFormat="1" applyFont="1" applyFill="1" applyBorder="1" applyAlignment="1">
      <alignment horizontal="center" vertical="center"/>
    </xf>
    <xf numFmtId="49" fontId="40" fillId="0" borderId="3" xfId="28" applyNumberFormat="1" applyFont="1" applyFill="1" applyBorder="1" applyAlignment="1">
      <alignment vertical="center"/>
    </xf>
    <xf numFmtId="49" fontId="40" fillId="0" borderId="3" xfId="30" applyNumberFormat="1" applyFont="1" applyFill="1" applyBorder="1" applyAlignment="1">
      <alignment vertical="center"/>
    </xf>
    <xf numFmtId="49" fontId="40" fillId="0" borderId="3" xfId="22" applyNumberFormat="1" applyFont="1" applyFill="1" applyBorder="1" applyAlignment="1">
      <alignment vertical="center"/>
    </xf>
    <xf numFmtId="165" fontId="40" fillId="0" borderId="3" xfId="11" quotePrefix="1" applyNumberFormat="1" applyFont="1" applyFill="1" applyBorder="1" applyAlignment="1">
      <alignment vertical="center"/>
    </xf>
    <xf numFmtId="49" fontId="40" fillId="0" borderId="3" xfId="30" applyNumberFormat="1" applyFont="1" applyFill="1" applyBorder="1" applyAlignment="1">
      <alignment vertical="center" wrapText="1"/>
    </xf>
    <xf numFmtId="49" fontId="40" fillId="0" borderId="3" xfId="9" applyNumberFormat="1" applyFont="1" applyFill="1" applyBorder="1" applyAlignment="1">
      <alignment vertical="center"/>
    </xf>
    <xf numFmtId="49" fontId="40" fillId="0" borderId="3" xfId="15" applyNumberFormat="1" applyFont="1" applyFill="1" applyBorder="1" applyAlignment="1">
      <alignment vertical="center" wrapText="1"/>
    </xf>
    <xf numFmtId="49" fontId="40" fillId="0" borderId="3" xfId="21" applyNumberFormat="1" applyFont="1" applyFill="1" applyBorder="1" applyAlignment="1">
      <alignment vertical="center" wrapText="1"/>
    </xf>
    <xf numFmtId="0" fontId="28" fillId="0" borderId="0" xfId="33" applyFont="1"/>
    <xf numFmtId="0" fontId="44" fillId="0" borderId="0" xfId="33" applyFont="1"/>
    <xf numFmtId="0" fontId="44" fillId="0" borderId="0" xfId="33" applyFont="1" applyAlignment="1">
      <alignment horizontal="center"/>
    </xf>
    <xf numFmtId="0" fontId="28" fillId="0" borderId="0" xfId="33" applyFont="1" applyAlignment="1">
      <alignment horizontal="center" vertical="center" wrapText="1"/>
    </xf>
    <xf numFmtId="0" fontId="35" fillId="0" borderId="1" xfId="33" applyFont="1" applyBorder="1" applyAlignment="1">
      <alignment horizontal="center" vertical="center"/>
    </xf>
    <xf numFmtId="0" fontId="35" fillId="0" borderId="41" xfId="33" applyFont="1" applyBorder="1" applyAlignment="1">
      <alignment horizontal="center"/>
    </xf>
    <xf numFmtId="0" fontId="35" fillId="0" borderId="23" xfId="33" applyFont="1" applyBorder="1" applyAlignment="1">
      <alignment horizontal="center"/>
    </xf>
    <xf numFmtId="0" fontId="35" fillId="6" borderId="1" xfId="33" applyFont="1" applyFill="1" applyBorder="1" applyAlignment="1">
      <alignment horizontal="center"/>
    </xf>
    <xf numFmtId="0" fontId="35" fillId="6" borderId="1" xfId="33" applyFont="1" applyFill="1" applyBorder="1" applyAlignment="1">
      <alignment horizontal="left"/>
    </xf>
    <xf numFmtId="0" fontId="35" fillId="6" borderId="1" xfId="33" applyFont="1" applyFill="1" applyBorder="1" applyAlignment="1">
      <alignment horizontal="center" vertical="center"/>
    </xf>
    <xf numFmtId="0" fontId="35" fillId="0" borderId="9" xfId="33" applyFont="1" applyBorder="1" applyAlignment="1">
      <alignment horizontal="center"/>
    </xf>
    <xf numFmtId="0" fontId="35" fillId="6" borderId="7" xfId="33" applyFont="1" applyFill="1" applyBorder="1" applyAlignment="1">
      <alignment horizontal="center"/>
    </xf>
    <xf numFmtId="0" fontId="35" fillId="6" borderId="1" xfId="33" applyNumberFormat="1" applyFont="1" applyFill="1" applyBorder="1" applyAlignment="1">
      <alignment horizontal="center"/>
    </xf>
    <xf numFmtId="0" fontId="28" fillId="0" borderId="0" xfId="33" applyFont="1" applyFill="1"/>
    <xf numFmtId="0" fontId="34" fillId="3" borderId="3" xfId="33" applyFont="1" applyFill="1" applyBorder="1" applyAlignment="1">
      <alignment horizontal="center" vertical="center"/>
    </xf>
    <xf numFmtId="49" fontId="34" fillId="3" borderId="3" xfId="33" applyNumberFormat="1" applyFont="1" applyFill="1" applyBorder="1" applyAlignment="1">
      <alignment horizontal="center" vertical="center"/>
    </xf>
    <xf numFmtId="49" fontId="34" fillId="3" borderId="3" xfId="33" applyNumberFormat="1" applyFont="1" applyFill="1" applyBorder="1" applyAlignment="1">
      <alignment vertical="center"/>
    </xf>
    <xf numFmtId="0" fontId="34" fillId="3" borderId="3" xfId="33" applyFont="1" applyFill="1" applyBorder="1" applyAlignment="1">
      <alignment horizontal="left" vertical="center"/>
    </xf>
    <xf numFmtId="14" fontId="34" fillId="3" borderId="3" xfId="33" applyNumberFormat="1" applyFont="1" applyFill="1" applyBorder="1" applyAlignment="1">
      <alignment horizontal="left" vertical="center"/>
    </xf>
    <xf numFmtId="0" fontId="34" fillId="3" borderId="3" xfId="33" quotePrefix="1" applyFont="1" applyFill="1" applyBorder="1" applyAlignment="1">
      <alignment horizontal="center" vertical="center"/>
    </xf>
    <xf numFmtId="0" fontId="34" fillId="3" borderId="3" xfId="33" applyNumberFormat="1" applyFont="1" applyFill="1" applyBorder="1" applyAlignment="1">
      <alignment horizontal="center" vertical="center"/>
    </xf>
    <xf numFmtId="0" fontId="44" fillId="3" borderId="0" xfId="33" applyFont="1" applyFill="1"/>
    <xf numFmtId="0" fontId="28" fillId="3" borderId="0" xfId="33" applyFont="1" applyFill="1"/>
    <xf numFmtId="49" fontId="34" fillId="0" borderId="3" xfId="33" applyNumberFormat="1" applyFont="1" applyBorder="1" applyAlignment="1">
      <alignment horizontal="center" vertical="center"/>
    </xf>
    <xf numFmtId="49" fontId="34" fillId="0" borderId="3" xfId="33" applyNumberFormat="1" applyFont="1" applyBorder="1" applyAlignment="1">
      <alignment vertical="center"/>
    </xf>
    <xf numFmtId="0" fontId="34" fillId="0" borderId="3" xfId="33" applyFont="1" applyBorder="1" applyAlignment="1">
      <alignment horizontal="center" vertical="center"/>
    </xf>
    <xf numFmtId="0" fontId="34" fillId="0" borderId="3" xfId="33" applyFont="1" applyFill="1" applyBorder="1" applyAlignment="1">
      <alignment horizontal="left" vertical="center"/>
    </xf>
    <xf numFmtId="14" fontId="34" fillId="0" borderId="3" xfId="33" applyNumberFormat="1" applyFont="1" applyBorder="1" applyAlignment="1">
      <alignment horizontal="left" vertical="center"/>
    </xf>
    <xf numFmtId="0" fontId="34" fillId="0" borderId="3" xfId="33" quotePrefix="1" applyFont="1" applyBorder="1" applyAlignment="1">
      <alignment horizontal="center" vertical="center"/>
    </xf>
    <xf numFmtId="0" fontId="34" fillId="0" borderId="3" xfId="33" applyNumberFormat="1" applyFont="1" applyBorder="1" applyAlignment="1">
      <alignment horizontal="center" vertical="center"/>
    </xf>
    <xf numFmtId="3" fontId="45" fillId="7" borderId="3" xfId="8" applyNumberFormat="1" applyFont="1" applyFill="1" applyBorder="1" applyAlignment="1">
      <alignment vertical="center"/>
    </xf>
    <xf numFmtId="14" fontId="33" fillId="0" borderId="3" xfId="33" quotePrefix="1" applyNumberFormat="1" applyFont="1" applyFill="1" applyBorder="1" applyAlignment="1">
      <alignment horizontal="left" vertical="center"/>
    </xf>
    <xf numFmtId="49" fontId="34" fillId="0" borderId="3" xfId="33" applyNumberFormat="1" applyFont="1" applyFill="1" applyBorder="1" applyAlignment="1">
      <alignment horizontal="center" vertical="center"/>
    </xf>
    <xf numFmtId="0" fontId="34" fillId="0" borderId="9" xfId="33" applyFont="1" applyBorder="1" applyAlignment="1">
      <alignment horizontal="center" vertical="center"/>
    </xf>
    <xf numFmtId="49" fontId="34" fillId="0" borderId="9" xfId="33" applyNumberFormat="1" applyFont="1" applyBorder="1" applyAlignment="1">
      <alignment horizontal="center" vertical="center"/>
    </xf>
    <xf numFmtId="49" fontId="34" fillId="0" borderId="9" xfId="33" applyNumberFormat="1" applyFont="1" applyBorder="1" applyAlignment="1">
      <alignment vertical="center"/>
    </xf>
    <xf numFmtId="0" fontId="34" fillId="0" borderId="9" xfId="33" applyFont="1" applyFill="1" applyBorder="1" applyAlignment="1">
      <alignment horizontal="center" vertical="center"/>
    </xf>
    <xf numFmtId="14" fontId="34" fillId="0" borderId="9" xfId="33" applyNumberFormat="1" applyFont="1" applyBorder="1" applyAlignment="1">
      <alignment horizontal="center" vertical="center"/>
    </xf>
    <xf numFmtId="0" fontId="34" fillId="0" borderId="9" xfId="33" quotePrefix="1" applyFont="1" applyBorder="1" applyAlignment="1">
      <alignment horizontal="center" vertical="center"/>
    </xf>
    <xf numFmtId="0" fontId="34" fillId="0" borderId="9" xfId="33" applyNumberFormat="1" applyFont="1" applyBorder="1" applyAlignment="1">
      <alignment horizontal="center" vertical="center"/>
    </xf>
    <xf numFmtId="49" fontId="34" fillId="3" borderId="9" xfId="33" applyNumberFormat="1" applyFont="1" applyFill="1" applyBorder="1" applyAlignment="1">
      <alignment horizontal="center" vertical="center"/>
    </xf>
    <xf numFmtId="0" fontId="34" fillId="0" borderId="20" xfId="33" applyFont="1" applyBorder="1" applyAlignment="1">
      <alignment horizontal="center" vertical="center"/>
    </xf>
    <xf numFmtId="0" fontId="35" fillId="6" borderId="7" xfId="33" applyFont="1" applyFill="1" applyBorder="1" applyAlignment="1">
      <alignment horizontal="left"/>
    </xf>
    <xf numFmtId="0" fontId="35" fillId="6" borderId="7" xfId="33" applyFont="1" applyFill="1" applyBorder="1" applyAlignment="1">
      <alignment horizontal="center" vertical="center"/>
    </xf>
    <xf numFmtId="3" fontId="45" fillId="7" borderId="3" xfId="23" applyNumberFormat="1" applyFont="1" applyFill="1" applyBorder="1" applyAlignment="1">
      <alignment vertical="center"/>
    </xf>
    <xf numFmtId="0" fontId="34" fillId="0" borderId="2" xfId="33" applyFont="1" applyFill="1" applyBorder="1" applyAlignment="1">
      <alignment horizontal="center" vertical="center"/>
    </xf>
    <xf numFmtId="49" fontId="34" fillId="0" borderId="2" xfId="33" applyNumberFormat="1" applyFont="1" applyFill="1" applyBorder="1" applyAlignment="1">
      <alignment horizontal="center" vertical="center"/>
    </xf>
    <xf numFmtId="49" fontId="34" fillId="0" borderId="2" xfId="33" applyNumberFormat="1" applyFont="1" applyFill="1" applyBorder="1" applyAlignment="1">
      <alignment vertical="center"/>
    </xf>
    <xf numFmtId="0" fontId="34" fillId="0" borderId="2" xfId="33" quotePrefix="1" applyFont="1" applyFill="1" applyBorder="1" applyAlignment="1">
      <alignment horizontal="center" vertical="center"/>
    </xf>
    <xf numFmtId="0" fontId="34" fillId="0" borderId="2" xfId="33" applyFont="1" applyFill="1" applyBorder="1" applyAlignment="1">
      <alignment horizontal="left" vertical="center"/>
    </xf>
    <xf numFmtId="14" fontId="34" fillId="0" borderId="2" xfId="33" applyNumberFormat="1" applyFont="1" applyFill="1" applyBorder="1" applyAlignment="1">
      <alignment horizontal="left" vertical="center"/>
    </xf>
    <xf numFmtId="49" fontId="34" fillId="0" borderId="3" xfId="33" applyNumberFormat="1" applyFont="1" applyFill="1" applyBorder="1" applyAlignment="1">
      <alignment vertical="center"/>
    </xf>
    <xf numFmtId="0" fontId="34" fillId="0" borderId="3" xfId="33" quotePrefix="1" applyFont="1" applyFill="1" applyBorder="1" applyAlignment="1">
      <alignment horizontal="center" vertical="center"/>
    </xf>
    <xf numFmtId="14" fontId="34" fillId="0" borderId="3" xfId="33" applyNumberFormat="1" applyFont="1" applyFill="1" applyBorder="1" applyAlignment="1">
      <alignment horizontal="left" vertical="center"/>
    </xf>
    <xf numFmtId="3" fontId="34" fillId="0" borderId="9" xfId="33" applyNumberFormat="1" applyFont="1" applyFill="1" applyBorder="1" applyAlignment="1">
      <alignment horizontal="center" vertical="center"/>
    </xf>
    <xf numFmtId="49" fontId="34" fillId="0" borderId="3" xfId="33" applyNumberFormat="1" applyFont="1" applyBorder="1" applyAlignment="1">
      <alignment horizontal="left" vertical="center"/>
    </xf>
    <xf numFmtId="0" fontId="34" fillId="0" borderId="3" xfId="33" applyFont="1" applyBorder="1" applyAlignment="1">
      <alignment horizontal="left" vertical="center"/>
    </xf>
    <xf numFmtId="49" fontId="34" fillId="0" borderId="3" xfId="33" quotePrefix="1" applyNumberFormat="1" applyFont="1" applyBorder="1" applyAlignment="1">
      <alignment horizontal="center" vertical="center"/>
    </xf>
    <xf numFmtId="49" fontId="34" fillId="0" borderId="3" xfId="33" quotePrefix="1" applyNumberFormat="1" applyFont="1" applyFill="1" applyBorder="1" applyAlignment="1">
      <alignment horizontal="center" vertical="center"/>
    </xf>
    <xf numFmtId="0" fontId="46" fillId="0" borderId="0" xfId="33" applyFont="1"/>
    <xf numFmtId="3" fontId="46" fillId="0" borderId="0" xfId="33" applyNumberFormat="1" applyFont="1"/>
    <xf numFmtId="0" fontId="34" fillId="0" borderId="3" xfId="33" applyFont="1" applyBorder="1" applyAlignment="1">
      <alignment vertical="center"/>
    </xf>
    <xf numFmtId="3" fontId="47" fillId="0" borderId="0" xfId="33" applyNumberFormat="1" applyFont="1"/>
    <xf numFmtId="0" fontId="34" fillId="0" borderId="0" xfId="33" applyFont="1"/>
    <xf numFmtId="0" fontId="28" fillId="0" borderId="0" xfId="33" applyFont="1" applyBorder="1"/>
    <xf numFmtId="164" fontId="47" fillId="0" borderId="0" xfId="33" applyNumberFormat="1" applyFont="1" applyBorder="1"/>
    <xf numFmtId="0" fontId="34" fillId="0" borderId="3" xfId="33" quotePrefix="1" applyFont="1" applyFill="1" applyBorder="1" applyAlignment="1">
      <alignment horizontal="left" vertical="center"/>
    </xf>
    <xf numFmtId="164" fontId="47" fillId="0" borderId="19" xfId="33" applyNumberFormat="1" applyFont="1" applyBorder="1" applyAlignment="1"/>
    <xf numFmtId="164" fontId="47" fillId="0" borderId="0" xfId="33" applyNumberFormat="1" applyFont="1" applyBorder="1" applyAlignment="1"/>
    <xf numFmtId="164" fontId="47" fillId="0" borderId="0" xfId="33" applyNumberFormat="1" applyFont="1"/>
    <xf numFmtId="0" fontId="34" fillId="3" borderId="3" xfId="33" applyFont="1" applyFill="1" applyBorder="1" applyAlignment="1">
      <alignment vertical="center"/>
    </xf>
    <xf numFmtId="164" fontId="48" fillId="0" borderId="0" xfId="33" applyNumberFormat="1" applyFont="1"/>
    <xf numFmtId="0" fontId="34" fillId="0" borderId="3" xfId="33" applyFont="1" applyFill="1" applyBorder="1" applyAlignment="1">
      <alignment vertical="center"/>
    </xf>
    <xf numFmtId="49" fontId="34" fillId="3" borderId="3" xfId="33" quotePrefix="1" applyNumberFormat="1" applyFont="1" applyFill="1" applyBorder="1" applyAlignment="1">
      <alignment horizontal="center" vertical="center"/>
    </xf>
    <xf numFmtId="49" fontId="34" fillId="3" borderId="3" xfId="33" applyNumberFormat="1" applyFont="1" applyFill="1" applyBorder="1" applyAlignment="1">
      <alignment horizontal="center" vertical="center" wrapText="1"/>
    </xf>
    <xf numFmtId="49" fontId="34" fillId="3" borderId="3" xfId="33" quotePrefix="1" applyNumberFormat="1" applyFont="1" applyFill="1" applyBorder="1" applyAlignment="1">
      <alignment horizontal="center" vertical="center" wrapText="1"/>
    </xf>
    <xf numFmtId="0" fontId="34" fillId="3" borderId="3" xfId="33" applyFont="1" applyFill="1" applyBorder="1" applyAlignment="1">
      <alignment horizontal="center" vertical="center" wrapText="1"/>
    </xf>
    <xf numFmtId="165" fontId="40" fillId="0" borderId="3" xfId="14" quotePrefix="1" applyNumberFormat="1" applyFont="1" applyFill="1" applyBorder="1" applyAlignment="1">
      <alignment horizontal="left" vertical="center"/>
    </xf>
    <xf numFmtId="0" fontId="49" fillId="0" borderId="0" xfId="33" applyFont="1"/>
    <xf numFmtId="0" fontId="35" fillId="0" borderId="9" xfId="33" applyFont="1" applyBorder="1" applyAlignment="1">
      <alignment horizontal="left"/>
    </xf>
    <xf numFmtId="3" fontId="35" fillId="0" borderId="9" xfId="33" applyNumberFormat="1" applyFont="1" applyBorder="1" applyAlignment="1">
      <alignment horizontal="center"/>
    </xf>
    <xf numFmtId="0" fontId="35" fillId="6" borderId="7" xfId="33" applyFont="1" applyFill="1" applyBorder="1" applyAlignment="1">
      <alignment horizontal="left" vertical="center"/>
    </xf>
    <xf numFmtId="49" fontId="34" fillId="0" borderId="2" xfId="33" applyNumberFormat="1" applyFont="1" applyBorder="1" applyAlignment="1">
      <alignment vertical="center"/>
    </xf>
    <xf numFmtId="49" fontId="34" fillId="0" borderId="2" xfId="33" quotePrefix="1" applyNumberFormat="1" applyFont="1" applyBorder="1" applyAlignment="1">
      <alignment horizontal="center" vertical="center"/>
    </xf>
    <xf numFmtId="0" fontId="34" fillId="0" borderId="2" xfId="33" applyFont="1" applyBorder="1" applyAlignment="1">
      <alignment vertical="center"/>
    </xf>
    <xf numFmtId="14" fontId="34" fillId="0" borderId="2" xfId="33" quotePrefix="1" applyNumberFormat="1" applyFont="1" applyFill="1" applyBorder="1" applyAlignment="1">
      <alignment horizontal="left" vertical="center"/>
    </xf>
    <xf numFmtId="49" fontId="34" fillId="0" borderId="2" xfId="33" applyNumberFormat="1" applyFont="1" applyBorder="1" applyAlignment="1">
      <alignment horizontal="center" vertical="center"/>
    </xf>
    <xf numFmtId="3" fontId="34" fillId="0" borderId="2" xfId="33" applyNumberFormat="1" applyFont="1" applyBorder="1" applyAlignment="1">
      <alignment horizontal="center" vertical="center"/>
    </xf>
    <xf numFmtId="3" fontId="34" fillId="0" borderId="3" xfId="33" applyNumberFormat="1" applyFont="1" applyBorder="1" applyAlignment="1">
      <alignment horizontal="center" vertical="center"/>
    </xf>
    <xf numFmtId="14" fontId="34" fillId="0" borderId="3" xfId="33" quotePrefix="1" applyNumberFormat="1" applyFont="1" applyFill="1" applyBorder="1" applyAlignment="1">
      <alignment horizontal="left" vertical="center"/>
    </xf>
    <xf numFmtId="0" fontId="35" fillId="0" borderId="5" xfId="33" applyFont="1" applyBorder="1" applyAlignment="1">
      <alignment horizontal="center"/>
    </xf>
    <xf numFmtId="0" fontId="34" fillId="0" borderId="5" xfId="33" applyFont="1" applyBorder="1" applyAlignment="1">
      <alignment vertical="center"/>
    </xf>
    <xf numFmtId="0" fontId="34" fillId="0" borderId="4" xfId="33" applyFont="1" applyBorder="1" applyAlignment="1">
      <alignment vertical="center"/>
    </xf>
    <xf numFmtId="3" fontId="34" fillId="0" borderId="5" xfId="33" applyNumberFormat="1" applyFont="1" applyBorder="1" applyAlignment="1">
      <alignment horizontal="center" vertical="center"/>
    </xf>
    <xf numFmtId="0" fontId="34" fillId="0" borderId="43" xfId="33" applyFont="1" applyBorder="1"/>
    <xf numFmtId="0" fontId="34" fillId="0" borderId="0" xfId="33" applyFont="1" applyBorder="1"/>
    <xf numFmtId="3" fontId="34" fillId="0" borderId="0" xfId="33" applyNumberFormat="1" applyFont="1" applyBorder="1"/>
    <xf numFmtId="0" fontId="28" fillId="7" borderId="0" xfId="33" applyFont="1" applyFill="1"/>
    <xf numFmtId="1" fontId="36" fillId="7" borderId="3" xfId="0" applyNumberFormat="1" applyFont="1" applyFill="1" applyBorder="1" applyAlignment="1">
      <alignment horizontal="center" vertical="center"/>
    </xf>
    <xf numFmtId="164" fontId="36" fillId="7" borderId="3" xfId="1" applyNumberFormat="1" applyFont="1" applyFill="1" applyBorder="1" applyAlignment="1">
      <alignment horizontal="right" vertical="center"/>
    </xf>
    <xf numFmtId="164" fontId="37" fillId="7" borderId="3" xfId="1" applyNumberFormat="1" applyFont="1" applyFill="1" applyBorder="1" applyAlignment="1">
      <alignment horizontal="right" vertical="center"/>
    </xf>
    <xf numFmtId="1" fontId="37" fillId="7" borderId="3" xfId="0" applyNumberFormat="1" applyFont="1" applyFill="1" applyBorder="1" applyAlignment="1">
      <alignment horizontal="center" vertical="center"/>
    </xf>
    <xf numFmtId="164" fontId="36" fillId="7" borderId="3" xfId="1" applyNumberFormat="1" applyFont="1" applyFill="1" applyBorder="1" applyAlignment="1">
      <alignment horizontal="right"/>
    </xf>
    <xf numFmtId="0" fontId="9" fillId="0" borderId="1" xfId="25" applyFont="1" applyBorder="1"/>
    <xf numFmtId="0" fontId="9" fillId="0" borderId="0" xfId="25" applyFont="1" applyBorder="1"/>
    <xf numFmtId="0" fontId="9" fillId="0" borderId="0" xfId="25" applyFont="1" applyAlignment="1">
      <alignment horizontal="center"/>
    </xf>
    <xf numFmtId="0" fontId="34" fillId="0" borderId="0" xfId="33" applyFont="1" applyFill="1"/>
    <xf numFmtId="0" fontId="8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51" fillId="0" borderId="0" xfId="25" applyFont="1"/>
    <xf numFmtId="0" fontId="51" fillId="0" borderId="0" xfId="25" applyFont="1" applyAlignment="1">
      <alignment horizontal="left"/>
    </xf>
    <xf numFmtId="0" fontId="52" fillId="0" borderId="0" xfId="0" applyFont="1"/>
    <xf numFmtId="0" fontId="52" fillId="0" borderId="0" xfId="0" applyFont="1" applyAlignment="1">
      <alignment horizontal="center" vertical="center" readingOrder="2"/>
    </xf>
    <xf numFmtId="0" fontId="52" fillId="0" borderId="0" xfId="0" applyFont="1" applyAlignment="1">
      <alignment vertical="center" readingOrder="2"/>
    </xf>
    <xf numFmtId="0" fontId="52" fillId="0" borderId="0" xfId="0" applyFont="1" applyAlignment="1">
      <alignment horizontal="center" vertical="center"/>
    </xf>
    <xf numFmtId="0" fontId="22" fillId="2" borderId="0" xfId="0" applyFont="1" applyFill="1"/>
    <xf numFmtId="0" fontId="14" fillId="2" borderId="0" xfId="0" applyFont="1" applyFill="1"/>
    <xf numFmtId="0" fontId="22" fillId="2" borderId="0" xfId="0" applyFont="1" applyFill="1" applyAlignment="1"/>
    <xf numFmtId="0" fontId="33" fillId="0" borderId="9" xfId="25" applyFont="1" applyFill="1" applyBorder="1"/>
    <xf numFmtId="0" fontId="33" fillId="0" borderId="0" xfId="25" applyFont="1" applyFill="1"/>
    <xf numFmtId="0" fontId="33" fillId="0" borderId="0" xfId="25" applyFont="1" applyFill="1" applyBorder="1"/>
    <xf numFmtId="49" fontId="36" fillId="0" borderId="3" xfId="0" applyNumberFormat="1" applyFont="1" applyFill="1" applyBorder="1" applyAlignment="1">
      <alignment horizontal="center" vertical="center"/>
    </xf>
    <xf numFmtId="0" fontId="9" fillId="0" borderId="0" xfId="25" applyFont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64" fontId="38" fillId="0" borderId="0" xfId="1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vertical="center"/>
    </xf>
    <xf numFmtId="49" fontId="37" fillId="0" borderId="9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64" fontId="36" fillId="0" borderId="9" xfId="1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36" fillId="0" borderId="0" xfId="1" applyNumberFormat="1" applyFont="1" applyFill="1" applyBorder="1" applyAlignment="1">
      <alignment horizontal="right" vertical="center"/>
    </xf>
    <xf numFmtId="164" fontId="37" fillId="0" borderId="0" xfId="1" applyNumberFormat="1" applyFont="1" applyFill="1" applyBorder="1" applyAlignment="1">
      <alignment horizontal="right" vertical="center"/>
    </xf>
    <xf numFmtId="0" fontId="33" fillId="0" borderId="9" xfId="25" applyFont="1" applyFill="1" applyBorder="1" applyAlignment="1">
      <alignment horizontal="center"/>
    </xf>
    <xf numFmtId="0" fontId="33" fillId="0" borderId="1" xfId="25" applyFont="1" applyFill="1" applyBorder="1"/>
    <xf numFmtId="49" fontId="37" fillId="0" borderId="1" xfId="0" applyNumberFormat="1" applyFont="1" applyFill="1" applyBorder="1" applyAlignment="1">
      <alignment horizontal="center" vertical="center"/>
    </xf>
    <xf numFmtId="0" fontId="33" fillId="0" borderId="1" xfId="25" applyFont="1" applyFill="1" applyBorder="1" applyAlignment="1">
      <alignment horizontal="center"/>
    </xf>
    <xf numFmtId="49" fontId="37" fillId="0" borderId="16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/>
    </xf>
    <xf numFmtId="0" fontId="33" fillId="0" borderId="4" xfId="25" applyFont="1" applyFill="1" applyBorder="1"/>
    <xf numFmtId="0" fontId="33" fillId="0" borderId="0" xfId="25" applyFont="1" applyAlignment="1">
      <alignment horizontal="center"/>
    </xf>
    <xf numFmtId="43" fontId="33" fillId="0" borderId="9" xfId="1" applyFont="1" applyFill="1" applyBorder="1"/>
    <xf numFmtId="43" fontId="37" fillId="0" borderId="3" xfId="1" applyFont="1" applyFill="1" applyBorder="1" applyAlignment="1">
      <alignment horizontal="right" vertical="center"/>
    </xf>
    <xf numFmtId="43" fontId="34" fillId="3" borderId="3" xfId="1" applyFont="1" applyFill="1" applyBorder="1" applyAlignment="1">
      <alignment vertical="center"/>
    </xf>
    <xf numFmtId="43" fontId="34" fillId="0" borderId="2" xfId="1" applyFont="1" applyBorder="1" applyAlignment="1">
      <alignment vertical="center"/>
    </xf>
    <xf numFmtId="43" fontId="34" fillId="0" borderId="3" xfId="1" applyFont="1" applyBorder="1" applyAlignment="1">
      <alignment vertical="center"/>
    </xf>
    <xf numFmtId="43" fontId="36" fillId="0" borderId="1" xfId="1" applyFont="1" applyFill="1" applyBorder="1" applyAlignment="1">
      <alignment horizontal="right" vertical="center"/>
    </xf>
    <xf numFmtId="0" fontId="33" fillId="5" borderId="1" xfId="25" applyFont="1" applyFill="1" applyBorder="1" applyAlignment="1">
      <alignment horizontal="center" vertical="center"/>
    </xf>
    <xf numFmtId="0" fontId="33" fillId="5" borderId="1" xfId="25" applyFont="1" applyFill="1" applyBorder="1" applyAlignment="1">
      <alignment horizontal="center" vertical="center" wrapText="1"/>
    </xf>
    <xf numFmtId="0" fontId="39" fillId="5" borderId="1" xfId="25" applyFont="1" applyFill="1" applyBorder="1" applyAlignment="1">
      <alignment horizontal="center" vertical="center"/>
    </xf>
    <xf numFmtId="0" fontId="39" fillId="5" borderId="6" xfId="25" applyFont="1" applyFill="1" applyBorder="1" applyAlignment="1">
      <alignment horizontal="center" vertical="center"/>
    </xf>
    <xf numFmtId="43" fontId="18" fillId="4" borderId="1" xfId="1" applyFont="1" applyFill="1" applyBorder="1" applyAlignment="1">
      <alignment horizontal="center"/>
    </xf>
    <xf numFmtId="43" fontId="8" fillId="0" borderId="0" xfId="1" applyFont="1"/>
    <xf numFmtId="43" fontId="8" fillId="0" borderId="0" xfId="0" applyNumberFormat="1" applyFont="1"/>
    <xf numFmtId="43" fontId="20" fillId="2" borderId="1" xfId="1" applyFont="1" applyFill="1" applyBorder="1" applyAlignment="1">
      <alignment horizontal="center"/>
    </xf>
    <xf numFmtId="43" fontId="9" fillId="2" borderId="1" xfId="1" applyFont="1" applyFill="1" applyBorder="1"/>
    <xf numFmtId="43" fontId="18" fillId="2" borderId="1" xfId="1" applyFont="1" applyFill="1" applyBorder="1"/>
    <xf numFmtId="43" fontId="8" fillId="2" borderId="1" xfId="1" applyFont="1" applyFill="1" applyBorder="1"/>
    <xf numFmtId="43" fontId="8" fillId="2" borderId="1" xfId="1" applyFont="1" applyFill="1" applyBorder="1" applyAlignment="1">
      <alignment horizontal="left"/>
    </xf>
    <xf numFmtId="43" fontId="9" fillId="2" borderId="1" xfId="1" applyFont="1" applyFill="1" applyBorder="1" applyAlignment="1">
      <alignment horizontal="center"/>
    </xf>
    <xf numFmtId="43" fontId="18" fillId="3" borderId="4" xfId="1" applyFont="1" applyFill="1" applyBorder="1" applyAlignment="1">
      <alignment vertical="center" wrapText="1"/>
    </xf>
    <xf numFmtId="164" fontId="18" fillId="3" borderId="4" xfId="1" applyNumberFormat="1" applyFont="1" applyFill="1" applyBorder="1" applyAlignment="1">
      <alignment vertical="center" wrapText="1"/>
    </xf>
    <xf numFmtId="0" fontId="9" fillId="0" borderId="0" xfId="25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vertical="center" readingOrder="2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3" borderId="0" xfId="36" applyFont="1" applyFill="1"/>
    <xf numFmtId="0" fontId="8" fillId="3" borderId="0" xfId="0" applyFont="1" applyFill="1"/>
    <xf numFmtId="0" fontId="13" fillId="3" borderId="0" xfId="0" applyFont="1" applyFill="1"/>
    <xf numFmtId="0" fontId="9" fillId="3" borderId="0" xfId="36" applyFont="1" applyFill="1" applyAlignment="1">
      <alignment horizontal="center"/>
    </xf>
    <xf numFmtId="0" fontId="9" fillId="3" borderId="0" xfId="36" applyFont="1" applyFill="1" applyAlignment="1">
      <alignment horizontal="left"/>
    </xf>
    <xf numFmtId="0" fontId="9" fillId="3" borderId="1" xfId="36" applyFont="1" applyFill="1" applyBorder="1" applyAlignment="1">
      <alignment horizontal="center" vertical="center"/>
    </xf>
    <xf numFmtId="0" fontId="20" fillId="3" borderId="1" xfId="36" applyFont="1" applyFill="1" applyBorder="1" applyAlignment="1">
      <alignment horizontal="center" vertical="center"/>
    </xf>
    <xf numFmtId="0" fontId="20" fillId="3" borderId="7" xfId="36" applyFont="1" applyFill="1" applyBorder="1" applyAlignment="1">
      <alignment horizontal="center" vertical="center"/>
    </xf>
    <xf numFmtId="0" fontId="9" fillId="3" borderId="1" xfId="36" applyFont="1" applyFill="1" applyBorder="1"/>
    <xf numFmtId="43" fontId="9" fillId="3" borderId="1" xfId="1" applyFont="1" applyFill="1" applyBorder="1" applyAlignment="1">
      <alignment horizontal="center" vertical="center"/>
    </xf>
    <xf numFmtId="0" fontId="20" fillId="3" borderId="0" xfId="36" applyFont="1" applyFill="1" applyBorder="1" applyAlignment="1">
      <alignment horizontal="center" vertical="center"/>
    </xf>
    <xf numFmtId="0" fontId="52" fillId="0" borderId="0" xfId="0" applyFont="1" applyBorder="1"/>
    <xf numFmtId="0" fontId="51" fillId="0" borderId="0" xfId="25" applyFont="1" applyBorder="1"/>
    <xf numFmtId="14" fontId="28" fillId="0" borderId="1" xfId="0" applyNumberFormat="1" applyFont="1" applyBorder="1"/>
    <xf numFmtId="0" fontId="57" fillId="3" borderId="1" xfId="36" applyFont="1" applyFill="1" applyBorder="1" applyAlignment="1">
      <alignment horizontal="center" vertical="center"/>
    </xf>
    <xf numFmtId="0" fontId="57" fillId="3" borderId="1" xfId="36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 vertical="center" readingOrder="2"/>
    </xf>
    <xf numFmtId="0" fontId="2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/>
    </xf>
    <xf numFmtId="0" fontId="33" fillId="4" borderId="1" xfId="0" quotePrefix="1" applyFont="1" applyFill="1" applyBorder="1" applyAlignment="1">
      <alignment horizontal="center"/>
    </xf>
    <xf numFmtId="0" fontId="21" fillId="4" borderId="1" xfId="0" quotePrefix="1" applyFont="1" applyFill="1" applyBorder="1" applyAlignment="1">
      <alignment horizontal="center"/>
    </xf>
    <xf numFmtId="0" fontId="21" fillId="4" borderId="1" xfId="0" applyFont="1" applyFill="1" applyBorder="1"/>
    <xf numFmtId="164" fontId="21" fillId="4" borderId="1" xfId="1" applyNumberFormat="1" applyFont="1" applyFill="1" applyBorder="1" applyAlignment="1">
      <alignment horizontal="center"/>
    </xf>
    <xf numFmtId="43" fontId="21" fillId="4" borderId="1" xfId="1" applyFont="1" applyFill="1" applyBorder="1"/>
    <xf numFmtId="164" fontId="21" fillId="4" borderId="1" xfId="1" applyNumberFormat="1" applyFont="1" applyFill="1" applyBorder="1"/>
    <xf numFmtId="0" fontId="33" fillId="2" borderId="1" xfId="0" quotePrefix="1" applyFont="1" applyFill="1" applyBorder="1" applyAlignment="1">
      <alignment horizontal="center"/>
    </xf>
    <xf numFmtId="0" fontId="33" fillId="2" borderId="1" xfId="0" applyFont="1" applyFill="1" applyBorder="1"/>
    <xf numFmtId="0" fontId="22" fillId="2" borderId="1" xfId="0" applyFont="1" applyFill="1" applyBorder="1"/>
    <xf numFmtId="164" fontId="21" fillId="2" borderId="1" xfId="1" applyNumberFormat="1" applyFont="1" applyFill="1" applyBorder="1"/>
    <xf numFmtId="164" fontId="22" fillId="2" borderId="1" xfId="1" applyNumberFormat="1" applyFont="1" applyFill="1" applyBorder="1"/>
    <xf numFmtId="164" fontId="22" fillId="2" borderId="1" xfId="1" applyNumberFormat="1" applyFont="1" applyFill="1" applyBorder="1" applyAlignment="1">
      <alignment horizontal="left"/>
    </xf>
    <xf numFmtId="0" fontId="33" fillId="2" borderId="1" xfId="1" applyNumberFormat="1" applyFont="1" applyFill="1" applyBorder="1" applyAlignment="1">
      <alignment horizontal="center"/>
    </xf>
    <xf numFmtId="3" fontId="22" fillId="2" borderId="1" xfId="1" applyNumberFormat="1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21" fillId="2" borderId="1" xfId="0" applyFont="1" applyFill="1" applyBorder="1"/>
    <xf numFmtId="164" fontId="21" fillId="2" borderId="4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33" xfId="0" applyFont="1" applyFill="1" applyBorder="1" applyAlignment="1">
      <alignment vertical="center"/>
    </xf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9" fillId="0" borderId="33" xfId="0" applyFont="1" applyBorder="1" applyAlignment="1">
      <alignment vertical="center"/>
    </xf>
    <xf numFmtId="49" fontId="9" fillId="3" borderId="30" xfId="0" applyNumberFormat="1" applyFont="1" applyFill="1" applyBorder="1" applyAlignment="1">
      <alignment vertical="center"/>
    </xf>
    <xf numFmtId="14" fontId="9" fillId="2" borderId="30" xfId="0" quotePrefix="1" applyNumberFormat="1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/>
    </xf>
    <xf numFmtId="0" fontId="35" fillId="6" borderId="1" xfId="0" applyNumberFormat="1" applyFont="1" applyFill="1" applyBorder="1" applyAlignment="1">
      <alignment horizontal="center"/>
    </xf>
    <xf numFmtId="168" fontId="35" fillId="6" borderId="1" xfId="32" applyNumberFormat="1" applyFont="1" applyFill="1" applyBorder="1" applyAlignment="1">
      <alignment horizontal="center"/>
    </xf>
    <xf numFmtId="0" fontId="49" fillId="0" borderId="0" xfId="0" applyFont="1" applyBorder="1"/>
    <xf numFmtId="0" fontId="49" fillId="0" borderId="0" xfId="0" quotePrefix="1" applyFont="1" applyBorder="1" applyAlignment="1">
      <alignment horizontal="center"/>
    </xf>
    <xf numFmtId="0" fontId="49" fillId="0" borderId="0" xfId="0" applyFont="1"/>
    <xf numFmtId="0" fontId="43" fillId="0" borderId="0" xfId="0" applyFont="1" applyFill="1" applyBorder="1" applyAlignment="1">
      <alignment horizontal="center"/>
    </xf>
    <xf numFmtId="0" fontId="3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center" wrapText="1"/>
    </xf>
    <xf numFmtId="0" fontId="9" fillId="0" borderId="0" xfId="25" applyFont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left" wrapText="1"/>
    </xf>
    <xf numFmtId="49" fontId="34" fillId="0" borderId="0" xfId="0" applyNumberFormat="1" applyFont="1" applyBorder="1" applyAlignment="1">
      <alignment wrapText="1"/>
    </xf>
    <xf numFmtId="0" fontId="34" fillId="0" borderId="0" xfId="0" applyFont="1" applyBorder="1"/>
    <xf numFmtId="14" fontId="34" fillId="0" borderId="0" xfId="0" applyNumberFormat="1" applyFont="1" applyBorder="1" applyAlignment="1">
      <alignment horizontal="center"/>
    </xf>
    <xf numFmtId="14" fontId="34" fillId="0" borderId="0" xfId="0" applyNumberFormat="1" applyFont="1" applyBorder="1"/>
    <xf numFmtId="49" fontId="40" fillId="4" borderId="0" xfId="12" applyNumberFormat="1" applyFont="1" applyFill="1" applyBorder="1" applyAlignment="1">
      <alignment vertical="center" wrapText="1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168" fontId="35" fillId="0" borderId="0" xfId="32" applyNumberFormat="1" applyFont="1" applyBorder="1" applyAlignment="1">
      <alignment horizontal="center"/>
    </xf>
    <xf numFmtId="3" fontId="35" fillId="0" borderId="0" xfId="0" applyNumberFormat="1" applyFont="1" applyBorder="1"/>
    <xf numFmtId="0" fontId="35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49" fontId="34" fillId="0" borderId="22" xfId="0" applyNumberFormat="1" applyFont="1" applyBorder="1"/>
    <xf numFmtId="49" fontId="34" fillId="0" borderId="22" xfId="0" applyNumberFormat="1" applyFont="1" applyBorder="1" applyAlignment="1">
      <alignment horizontal="left" wrapText="1"/>
    </xf>
    <xf numFmtId="49" fontId="34" fillId="0" borderId="22" xfId="0" applyNumberFormat="1" applyFont="1" applyBorder="1" applyAlignment="1">
      <alignment wrapText="1"/>
    </xf>
    <xf numFmtId="0" fontId="34" fillId="0" borderId="22" xfId="0" applyFont="1" applyBorder="1"/>
    <xf numFmtId="14" fontId="34" fillId="0" borderId="22" xfId="0" applyNumberFormat="1" applyFont="1" applyBorder="1" applyAlignment="1">
      <alignment horizontal="center"/>
    </xf>
    <xf numFmtId="14" fontId="34" fillId="0" borderId="22" xfId="0" applyNumberFormat="1" applyFont="1" applyBorder="1"/>
    <xf numFmtId="49" fontId="40" fillId="4" borderId="22" xfId="12" applyNumberFormat="1" applyFont="1" applyFill="1" applyBorder="1" applyAlignment="1">
      <alignment vertical="center" wrapText="1"/>
    </xf>
    <xf numFmtId="3" fontId="34" fillId="0" borderId="22" xfId="0" applyNumberFormat="1" applyFont="1" applyBorder="1"/>
    <xf numFmtId="3" fontId="34" fillId="0" borderId="22" xfId="0" applyNumberFormat="1" applyFont="1" applyFill="1" applyBorder="1" applyAlignment="1">
      <alignment horizontal="center"/>
    </xf>
    <xf numFmtId="41" fontId="28" fillId="0" borderId="1" xfId="32" applyFont="1" applyFill="1" applyBorder="1" applyAlignment="1">
      <alignment horizontal="left" vertical="center"/>
    </xf>
    <xf numFmtId="41" fontId="28" fillId="0" borderId="1" xfId="32" applyFont="1" applyFill="1" applyBorder="1" applyAlignment="1">
      <alignment vertical="center"/>
    </xf>
    <xf numFmtId="41" fontId="28" fillId="0" borderId="1" xfId="32" applyFont="1" applyFill="1" applyBorder="1" applyAlignment="1" applyProtection="1">
      <alignment horizontal="center" vertical="center"/>
    </xf>
    <xf numFmtId="41" fontId="28" fillId="0" borderId="1" xfId="32" applyFont="1" applyFill="1" applyBorder="1" applyAlignment="1" applyProtection="1">
      <alignment vertical="center"/>
    </xf>
    <xf numFmtId="41" fontId="58" fillId="0" borderId="1" xfId="32" quotePrefix="1" applyFont="1" applyBorder="1" applyAlignment="1">
      <alignment horizontal="center" vertical="center"/>
    </xf>
    <xf numFmtId="41" fontId="49" fillId="0" borderId="1" xfId="32" applyFont="1" applyFill="1" applyBorder="1" applyAlignment="1" applyProtection="1">
      <alignment vertical="center"/>
    </xf>
    <xf numFmtId="41" fontId="58" fillId="3" borderId="7" xfId="32" quotePrefix="1" applyFont="1" applyFill="1" applyBorder="1" applyAlignment="1">
      <alignment horizontal="center" vertical="center"/>
    </xf>
    <xf numFmtId="41" fontId="58" fillId="3" borderId="1" xfId="32" quotePrefix="1" applyFont="1" applyFill="1" applyBorder="1" applyAlignment="1">
      <alignment horizontal="center" vertical="center"/>
    </xf>
    <xf numFmtId="43" fontId="35" fillId="6" borderId="1" xfId="1" applyFont="1" applyFill="1" applyBorder="1" applyAlignment="1">
      <alignment horizontal="center"/>
    </xf>
    <xf numFmtId="0" fontId="43" fillId="6" borderId="1" xfId="0" applyFont="1" applyFill="1" applyBorder="1" applyAlignment="1">
      <alignment horizontal="center"/>
    </xf>
    <xf numFmtId="0" fontId="43" fillId="6" borderId="1" xfId="0" applyFont="1" applyFill="1" applyBorder="1" applyAlignment="1">
      <alignment horizontal="left"/>
    </xf>
    <xf numFmtId="0" fontId="43" fillId="6" borderId="1" xfId="0" applyFont="1" applyFill="1" applyBorder="1" applyAlignment="1">
      <alignment horizontal="center" vertical="center"/>
    </xf>
    <xf numFmtId="0" fontId="43" fillId="6" borderId="7" xfId="0" applyFont="1" applyFill="1" applyBorder="1" applyAlignment="1">
      <alignment horizontal="center"/>
    </xf>
    <xf numFmtId="43" fontId="43" fillId="6" borderId="1" xfId="1" applyFont="1" applyFill="1" applyBorder="1" applyAlignment="1">
      <alignment horizontal="center"/>
    </xf>
    <xf numFmtId="0" fontId="52" fillId="4" borderId="0" xfId="0" applyFont="1" applyFill="1"/>
    <xf numFmtId="0" fontId="52" fillId="4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3" fontId="28" fillId="0" borderId="1" xfId="1" applyFont="1" applyFill="1" applyBorder="1" applyAlignment="1" applyProtection="1">
      <alignment vertical="center"/>
    </xf>
    <xf numFmtId="43" fontId="49" fillId="0" borderId="1" xfId="1" applyFont="1" applyFill="1" applyBorder="1" applyAlignment="1" applyProtection="1">
      <alignment vertical="center"/>
    </xf>
    <xf numFmtId="43" fontId="58" fillId="0" borderId="1" xfId="1" quotePrefix="1" applyFont="1" applyBorder="1" applyAlignment="1">
      <alignment horizontal="center" vertical="center"/>
    </xf>
    <xf numFmtId="43" fontId="58" fillId="3" borderId="7" xfId="1" quotePrefix="1" applyFont="1" applyFill="1" applyBorder="1" applyAlignment="1">
      <alignment horizontal="center" vertical="center"/>
    </xf>
    <xf numFmtId="0" fontId="18" fillId="4" borderId="1" xfId="1" applyNumberFormat="1" applyFont="1" applyFill="1" applyBorder="1" applyAlignment="1"/>
    <xf numFmtId="0" fontId="9" fillId="2" borderId="1" xfId="1" applyNumberFormat="1" applyFont="1" applyFill="1" applyBorder="1" applyAlignment="1"/>
    <xf numFmtId="0" fontId="13" fillId="4" borderId="1" xfId="1" applyNumberFormat="1" applyFont="1" applyFill="1" applyBorder="1" applyAlignment="1"/>
    <xf numFmtId="0" fontId="8" fillId="2" borderId="1" xfId="1" applyNumberFormat="1" applyFont="1" applyFill="1" applyBorder="1" applyAlignment="1"/>
    <xf numFmtId="0" fontId="18" fillId="2" borderId="1" xfId="1" applyNumberFormat="1" applyFont="1" applyFill="1" applyBorder="1" applyAlignment="1"/>
    <xf numFmtId="43" fontId="35" fillId="0" borderId="9" xfId="1" applyFont="1" applyBorder="1" applyAlignment="1">
      <alignment vertical="center"/>
    </xf>
    <xf numFmtId="43" fontId="35" fillId="0" borderId="9" xfId="1" applyFont="1" applyBorder="1" applyAlignment="1">
      <alignment horizontal="center"/>
    </xf>
    <xf numFmtId="43" fontId="35" fillId="6" borderId="7" xfId="1" applyFont="1" applyFill="1" applyBorder="1" applyAlignment="1">
      <alignment horizontal="center"/>
    </xf>
    <xf numFmtId="43" fontId="34" fillId="0" borderId="2" xfId="1" applyFont="1" applyFill="1" applyBorder="1" applyAlignment="1">
      <alignment vertical="center"/>
    </xf>
    <xf numFmtId="43" fontId="34" fillId="0" borderId="3" xfId="1" applyFont="1" applyFill="1" applyBorder="1" applyAlignment="1">
      <alignment vertical="center"/>
    </xf>
    <xf numFmtId="43" fontId="40" fillId="0" borderId="3" xfId="1" applyFont="1" applyFill="1" applyBorder="1" applyAlignment="1">
      <alignment vertical="center"/>
    </xf>
    <xf numFmtId="43" fontId="35" fillId="0" borderId="5" xfId="1" applyFont="1" applyBorder="1" applyAlignment="1">
      <alignment horizontal="center"/>
    </xf>
    <xf numFmtId="43" fontId="34" fillId="0" borderId="45" xfId="1" applyFont="1" applyBorder="1" applyAlignment="1">
      <alignment vertical="center"/>
    </xf>
    <xf numFmtId="43" fontId="35" fillId="0" borderId="43" xfId="1" applyFont="1" applyBorder="1" applyAlignment="1">
      <alignment horizontal="center"/>
    </xf>
    <xf numFmtId="49" fontId="30" fillId="0" borderId="19" xfId="0" applyNumberFormat="1" applyFont="1" applyFill="1" applyBorder="1" applyAlignment="1">
      <alignment horizontal="center" vertical="center"/>
    </xf>
    <xf numFmtId="0" fontId="9" fillId="3" borderId="6" xfId="36" applyFont="1" applyFill="1" applyBorder="1" applyAlignment="1">
      <alignment horizontal="center" vertical="center"/>
    </xf>
    <xf numFmtId="0" fontId="9" fillId="3" borderId="1" xfId="36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3" fontId="0" fillId="0" borderId="0" xfId="1" applyFont="1" applyFill="1" applyBorder="1"/>
    <xf numFmtId="43" fontId="9" fillId="3" borderId="0" xfId="1" applyFont="1" applyFill="1" applyBorder="1" applyAlignment="1">
      <alignment horizontal="center" vertical="center"/>
    </xf>
    <xf numFmtId="0" fontId="9" fillId="3" borderId="19" xfId="36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/>
    </xf>
    <xf numFmtId="0" fontId="58" fillId="0" borderId="0" xfId="0" applyNumberFormat="1" applyFont="1" applyAlignment="1">
      <alignment vertical="center"/>
    </xf>
    <xf numFmtId="0" fontId="27" fillId="0" borderId="0" xfId="33" applyFont="1" applyAlignment="1">
      <alignment horizontal="center"/>
    </xf>
    <xf numFmtId="0" fontId="35" fillId="0" borderId="1" xfId="33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28" fillId="0" borderId="1" xfId="0" applyNumberFormat="1" applyFont="1" applyBorder="1" applyAlignment="1">
      <alignment horizontal="center"/>
    </xf>
    <xf numFmtId="43" fontId="18" fillId="3" borderId="1" xfId="1" applyFont="1" applyFill="1" applyBorder="1" applyAlignment="1">
      <alignment horizontal="center" vertical="center"/>
    </xf>
    <xf numFmtId="49" fontId="9" fillId="3" borderId="1" xfId="36" applyNumberFormat="1" applyFont="1" applyFill="1" applyBorder="1" applyAlignment="1">
      <alignment horizontal="center" vertical="center"/>
    </xf>
    <xf numFmtId="43" fontId="31" fillId="0" borderId="1" xfId="25" applyNumberFormat="1" applyFont="1" applyBorder="1"/>
    <xf numFmtId="0" fontId="20" fillId="3" borderId="22" xfId="36" applyFont="1" applyFill="1" applyBorder="1" applyAlignment="1">
      <alignment horizontal="center" vertical="center"/>
    </xf>
    <xf numFmtId="0" fontId="9" fillId="0" borderId="22" xfId="25" applyFont="1" applyBorder="1"/>
    <xf numFmtId="0" fontId="9" fillId="3" borderId="22" xfId="36" applyFont="1" applyFill="1" applyBorder="1" applyAlignment="1">
      <alignment horizontal="center" vertical="center"/>
    </xf>
    <xf numFmtId="0" fontId="9" fillId="3" borderId="22" xfId="36" applyFont="1" applyFill="1" applyBorder="1"/>
    <xf numFmtId="14" fontId="28" fillId="0" borderId="22" xfId="0" applyNumberFormat="1" applyFont="1" applyBorder="1"/>
    <xf numFmtId="43" fontId="9" fillId="3" borderId="22" xfId="1" applyFont="1" applyFill="1" applyBorder="1" applyAlignment="1">
      <alignment horizontal="center" vertical="center"/>
    </xf>
    <xf numFmtId="0" fontId="59" fillId="0" borderId="0" xfId="0" applyNumberFormat="1" applyFont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horizontal="center" vertical="center"/>
    </xf>
    <xf numFmtId="14" fontId="33" fillId="0" borderId="3" xfId="0" quotePrefix="1" applyNumberFormat="1" applyFont="1" applyFill="1" applyBorder="1" applyAlignment="1">
      <alignment horizontal="left" vertical="center"/>
    </xf>
    <xf numFmtId="49" fontId="33" fillId="0" borderId="3" xfId="0" applyNumberFormat="1" applyFont="1" applyFill="1" applyBorder="1" applyAlignment="1">
      <alignment vertical="center"/>
    </xf>
    <xf numFmtId="0" fontId="33" fillId="0" borderId="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4" fillId="0" borderId="3" xfId="0" applyFont="1" applyFill="1" applyBorder="1" applyAlignment="1">
      <alignment vertical="center"/>
    </xf>
    <xf numFmtId="49" fontId="40" fillId="0" borderId="3" xfId="18" quotePrefix="1" applyNumberFormat="1" applyFont="1" applyFill="1" applyBorder="1" applyAlignment="1">
      <alignment vertical="center"/>
    </xf>
    <xf numFmtId="0" fontId="37" fillId="0" borderId="3" xfId="0" applyFont="1" applyFill="1" applyBorder="1"/>
    <xf numFmtId="0" fontId="22" fillId="0" borderId="3" xfId="0" applyFont="1" applyFill="1" applyBorder="1" applyAlignment="1">
      <alignment vertical="center"/>
    </xf>
    <xf numFmtId="0" fontId="37" fillId="0" borderId="9" xfId="0" applyFont="1" applyFill="1" applyBorder="1"/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3" fontId="61" fillId="0" borderId="16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 vertical="center"/>
    </xf>
    <xf numFmtId="0" fontId="35" fillId="6" borderId="7" xfId="0" applyFont="1" applyFill="1" applyBorder="1" applyAlignment="1">
      <alignment horizontal="center" vertical="center"/>
    </xf>
    <xf numFmtId="164" fontId="22" fillId="0" borderId="0" xfId="1" applyNumberFormat="1" applyFont="1" applyAlignment="1">
      <alignment vertical="center"/>
    </xf>
    <xf numFmtId="0" fontId="35" fillId="0" borderId="7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28" fillId="0" borderId="25" xfId="33" applyFont="1" applyBorder="1"/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3" fontId="61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vertical="center"/>
    </xf>
    <xf numFmtId="43" fontId="14" fillId="0" borderId="46" xfId="0" applyNumberFormat="1" applyFont="1" applyBorder="1" applyAlignment="1">
      <alignment vertical="center"/>
    </xf>
    <xf numFmtId="43" fontId="35" fillId="0" borderId="41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left" vertical="center"/>
    </xf>
    <xf numFmtId="49" fontId="34" fillId="0" borderId="3" xfId="0" applyNumberFormat="1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14" fontId="34" fillId="0" borderId="3" xfId="0" applyNumberFormat="1" applyFont="1" applyFill="1" applyBorder="1" applyAlignment="1">
      <alignment horizontal="left" vertical="center"/>
    </xf>
    <xf numFmtId="0" fontId="35" fillId="9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left" vertical="center"/>
    </xf>
    <xf numFmtId="0" fontId="35" fillId="9" borderId="7" xfId="0" applyFont="1" applyFill="1" applyBorder="1" applyAlignment="1">
      <alignment horizontal="center" vertical="center"/>
    </xf>
    <xf numFmtId="3" fontId="35" fillId="9" borderId="1" xfId="0" applyNumberFormat="1" applyFont="1" applyFill="1" applyBorder="1" applyAlignment="1">
      <alignment horizontal="center" vertical="center"/>
    </xf>
    <xf numFmtId="43" fontId="35" fillId="9" borderId="1" xfId="1" applyFont="1" applyFill="1" applyBorder="1" applyAlignment="1">
      <alignment horizontal="center" vertical="center"/>
    </xf>
    <xf numFmtId="43" fontId="61" fillId="0" borderId="16" xfId="1" applyFont="1" applyFill="1" applyBorder="1" applyAlignment="1">
      <alignment horizontal="center" vertical="center"/>
    </xf>
    <xf numFmtId="43" fontId="35" fillId="6" borderId="1" xfId="1" applyFont="1" applyFill="1" applyBorder="1" applyAlignment="1">
      <alignment horizontal="center" vertical="center"/>
    </xf>
    <xf numFmtId="43" fontId="35" fillId="0" borderId="1" xfId="1" applyFont="1" applyFill="1" applyBorder="1" applyAlignment="1">
      <alignment horizontal="center" vertical="center"/>
    </xf>
    <xf numFmtId="43" fontId="35" fillId="0" borderId="0" xfId="1" applyFont="1" applyFill="1" applyBorder="1" applyAlignment="1">
      <alignment horizontal="center" vertical="center"/>
    </xf>
    <xf numFmtId="43" fontId="14" fillId="0" borderId="46" xfId="1" applyFont="1" applyBorder="1" applyAlignment="1">
      <alignment vertical="center"/>
    </xf>
    <xf numFmtId="3" fontId="35" fillId="6" borderId="1" xfId="33" applyNumberFormat="1" applyFont="1" applyFill="1" applyBorder="1" applyAlignment="1">
      <alignment horizontal="center"/>
    </xf>
    <xf numFmtId="43" fontId="35" fillId="6" borderId="1" xfId="33" applyNumberFormat="1" applyFont="1" applyFill="1" applyBorder="1" applyAlignment="1">
      <alignment horizontal="center"/>
    </xf>
    <xf numFmtId="43" fontId="22" fillId="2" borderId="1" xfId="1" applyFont="1" applyFill="1" applyBorder="1"/>
    <xf numFmtId="43" fontId="21" fillId="2" borderId="4" xfId="1" applyFont="1" applyFill="1" applyBorder="1" applyAlignment="1">
      <alignment vertical="center" wrapText="1"/>
    </xf>
    <xf numFmtId="43" fontId="33" fillId="2" borderId="1" xfId="1" applyFont="1" applyFill="1" applyBorder="1"/>
    <xf numFmtId="43" fontId="21" fillId="2" borderId="1" xfId="1" applyFont="1" applyFill="1" applyBorder="1"/>
    <xf numFmtId="43" fontId="21" fillId="4" borderId="1" xfId="1" applyFont="1" applyFill="1" applyBorder="1" applyAlignment="1">
      <alignment horizontal="center"/>
    </xf>
    <xf numFmtId="164" fontId="22" fillId="2" borderId="1" xfId="1" applyNumberFormat="1" applyFont="1" applyFill="1" applyBorder="1" applyAlignment="1">
      <alignment horizontal="center"/>
    </xf>
    <xf numFmtId="0" fontId="27" fillId="0" borderId="0" xfId="33" applyFont="1" applyAlignment="1">
      <alignment horizontal="center"/>
    </xf>
    <xf numFmtId="0" fontId="35" fillId="0" borderId="1" xfId="33" applyFont="1" applyBorder="1" applyAlignment="1">
      <alignment horizontal="center" vertical="center" wrapText="1"/>
    </xf>
    <xf numFmtId="164" fontId="33" fillId="0" borderId="0" xfId="1" applyNumberFormat="1" applyFont="1"/>
    <xf numFmtId="0" fontId="34" fillId="0" borderId="0" xfId="33" applyFont="1" applyBorder="1" applyAlignment="1">
      <alignment horizontal="center"/>
    </xf>
    <xf numFmtId="43" fontId="34" fillId="0" borderId="0" xfId="33" applyNumberFormat="1" applyFont="1" applyBorder="1"/>
    <xf numFmtId="49" fontId="64" fillId="0" borderId="3" xfId="33" applyNumberFormat="1" applyFont="1" applyBorder="1" applyAlignment="1">
      <alignment horizontal="center" vertical="center"/>
    </xf>
    <xf numFmtId="0" fontId="64" fillId="0" borderId="36" xfId="33" applyFont="1" applyBorder="1"/>
    <xf numFmtId="0" fontId="65" fillId="0" borderId="36" xfId="33" applyFont="1" applyBorder="1" applyAlignment="1">
      <alignment vertical="center"/>
    </xf>
    <xf numFmtId="49" fontId="64" fillId="0" borderId="3" xfId="33" applyNumberFormat="1" applyFont="1" applyBorder="1" applyAlignment="1">
      <alignment horizontal="left" vertical="center"/>
    </xf>
    <xf numFmtId="0" fontId="64" fillId="0" borderId="3" xfId="33" applyFont="1" applyBorder="1"/>
    <xf numFmtId="0" fontId="64" fillId="0" borderId="3" xfId="33" applyFont="1" applyBorder="1" applyAlignment="1">
      <alignment horizontal="center"/>
    </xf>
    <xf numFmtId="0" fontId="64" fillId="0" borderId="3" xfId="33" applyFont="1" applyBorder="1" applyAlignment="1">
      <alignment horizontal="center" vertical="center"/>
    </xf>
    <xf numFmtId="3" fontId="66" fillId="7" borderId="3" xfId="8" applyNumberFormat="1" applyFont="1" applyFill="1" applyBorder="1" applyAlignment="1">
      <alignment vertical="center"/>
    </xf>
    <xf numFmtId="49" fontId="64" fillId="0" borderId="3" xfId="27" quotePrefix="1" applyNumberFormat="1" applyFont="1" applyFill="1" applyBorder="1" applyAlignment="1">
      <alignment horizontal="center" vertical="center"/>
    </xf>
    <xf numFmtId="49" fontId="64" fillId="0" borderId="3" xfId="28" applyNumberFormat="1" applyFont="1" applyFill="1" applyBorder="1" applyAlignment="1">
      <alignment vertical="center"/>
    </xf>
    <xf numFmtId="49" fontId="64" fillId="0" borderId="3" xfId="29" quotePrefix="1" applyNumberFormat="1" applyFont="1" applyFill="1" applyBorder="1" applyAlignment="1">
      <alignment horizontal="center" vertical="center"/>
    </xf>
    <xf numFmtId="49" fontId="64" fillId="0" borderId="3" xfId="30" applyNumberFormat="1" applyFont="1" applyFill="1" applyBorder="1" applyAlignment="1">
      <alignment vertical="center"/>
    </xf>
    <xf numFmtId="3" fontId="64" fillId="0" borderId="3" xfId="6" applyNumberFormat="1" applyFont="1" applyFill="1" applyBorder="1" applyAlignment="1">
      <alignment horizontal="center" vertical="center"/>
    </xf>
    <xf numFmtId="49" fontId="64" fillId="0" borderId="3" xfId="22" applyNumberFormat="1" applyFont="1" applyFill="1" applyBorder="1" applyAlignment="1">
      <alignment vertical="center"/>
    </xf>
    <xf numFmtId="165" fontId="64" fillId="0" borderId="3" xfId="11" quotePrefix="1" applyNumberFormat="1" applyFont="1" applyFill="1" applyBorder="1" applyAlignment="1">
      <alignment vertical="center"/>
    </xf>
    <xf numFmtId="49" fontId="64" fillId="0" borderId="3" xfId="7" applyNumberFormat="1" applyFont="1" applyFill="1" applyBorder="1" applyAlignment="1">
      <alignment vertical="center" wrapText="1"/>
    </xf>
    <xf numFmtId="3" fontId="65" fillId="0" borderId="3" xfId="33" applyNumberFormat="1" applyFont="1" applyFill="1" applyBorder="1" applyAlignment="1">
      <alignment horizontal="center" vertical="center"/>
    </xf>
    <xf numFmtId="3" fontId="64" fillId="0" borderId="15" xfId="8" applyNumberFormat="1" applyFont="1" applyFill="1" applyBorder="1" applyAlignment="1">
      <alignment horizontal="center" vertical="center"/>
    </xf>
    <xf numFmtId="49" fontId="64" fillId="0" borderId="3" xfId="30" applyNumberFormat="1" applyFont="1" applyFill="1" applyBorder="1" applyAlignment="1">
      <alignment vertical="center" wrapText="1"/>
    </xf>
    <xf numFmtId="3" fontId="66" fillId="7" borderId="3" xfId="23" applyNumberFormat="1" applyFont="1" applyFill="1" applyBorder="1" applyAlignment="1">
      <alignment vertical="center"/>
    </xf>
    <xf numFmtId="164" fontId="67" fillId="0" borderId="17" xfId="35" applyNumberFormat="1" applyFont="1" applyBorder="1" applyAlignment="1">
      <alignment horizontal="right" vertical="center"/>
    </xf>
    <xf numFmtId="164" fontId="67" fillId="0" borderId="0" xfId="35" applyNumberFormat="1" applyFont="1" applyFill="1" applyBorder="1" applyAlignment="1">
      <alignment horizontal="right" vertical="center"/>
    </xf>
    <xf numFmtId="164" fontId="67" fillId="7" borderId="0" xfId="35" applyNumberFormat="1" applyFont="1" applyFill="1" applyBorder="1" applyAlignment="1">
      <alignment horizontal="right" vertical="center"/>
    </xf>
    <xf numFmtId="164" fontId="67" fillId="0" borderId="0" xfId="35" applyNumberFormat="1" applyFont="1" applyBorder="1" applyAlignment="1">
      <alignment horizontal="right" vertical="center"/>
    </xf>
    <xf numFmtId="164" fontId="48" fillId="0" borderId="0" xfId="35" applyNumberFormat="1" applyFont="1" applyBorder="1" applyAlignment="1">
      <alignment horizontal="right" vertical="center"/>
    </xf>
    <xf numFmtId="0" fontId="65" fillId="0" borderId="3" xfId="33" applyFont="1" applyBorder="1" applyAlignment="1">
      <alignment vertical="center"/>
    </xf>
    <xf numFmtId="164" fontId="48" fillId="0" borderId="0" xfId="35" applyNumberFormat="1" applyFont="1" applyFill="1" applyBorder="1" applyAlignment="1">
      <alignment horizontal="right" vertical="center"/>
    </xf>
    <xf numFmtId="0" fontId="34" fillId="0" borderId="3" xfId="33" applyFont="1" applyFill="1" applyBorder="1" applyAlignment="1">
      <alignment horizontal="left" vertical="center" wrapText="1"/>
    </xf>
    <xf numFmtId="164" fontId="68" fillId="0" borderId="44" xfId="35" applyNumberFormat="1" applyFont="1" applyBorder="1" applyAlignment="1">
      <alignment horizontal="right" vertical="center"/>
    </xf>
    <xf numFmtId="164" fontId="48" fillId="0" borderId="0" xfId="35" applyNumberFormat="1" applyFont="1" applyBorder="1" applyAlignment="1">
      <alignment horizontal="right"/>
    </xf>
    <xf numFmtId="164" fontId="68" fillId="0" borderId="3" xfId="35" applyNumberFormat="1" applyFont="1" applyBorder="1" applyAlignment="1">
      <alignment horizontal="right" vertical="center"/>
    </xf>
    <xf numFmtId="164" fontId="68" fillId="0" borderId="2" xfId="35" applyNumberFormat="1" applyFont="1" applyBorder="1" applyAlignment="1">
      <alignment horizontal="right" vertical="center"/>
    </xf>
    <xf numFmtId="49" fontId="34" fillId="0" borderId="3" xfId="28" applyNumberFormat="1" applyFont="1" applyFill="1" applyBorder="1" applyAlignment="1">
      <alignment vertical="center"/>
    </xf>
    <xf numFmtId="3" fontId="66" fillId="7" borderId="16" xfId="23" applyNumberFormat="1" applyFont="1" applyFill="1" applyBorder="1" applyAlignment="1">
      <alignment vertical="center"/>
    </xf>
    <xf numFmtId="164" fontId="48" fillId="3" borderId="0" xfId="35" applyNumberFormat="1" applyFont="1" applyFill="1" applyBorder="1" applyAlignment="1">
      <alignment horizontal="right" vertical="center"/>
    </xf>
    <xf numFmtId="164" fontId="68" fillId="0" borderId="3" xfId="35" applyNumberFormat="1" applyFont="1" applyFill="1" applyBorder="1" applyAlignment="1">
      <alignment horizontal="right" vertical="center"/>
    </xf>
    <xf numFmtId="164" fontId="48" fillId="0" borderId="3" xfId="35" applyNumberFormat="1" applyFont="1" applyBorder="1" applyAlignment="1">
      <alignment horizontal="right" vertical="center"/>
    </xf>
    <xf numFmtId="164" fontId="68" fillId="0" borderId="3" xfId="35" applyNumberFormat="1" applyFont="1" applyBorder="1" applyAlignment="1">
      <alignment horizontal="right"/>
    </xf>
    <xf numFmtId="164" fontId="68" fillId="3" borderId="3" xfId="35" applyNumberFormat="1" applyFont="1" applyFill="1" applyBorder="1" applyAlignment="1">
      <alignment horizontal="right" vertical="center"/>
    </xf>
    <xf numFmtId="0" fontId="34" fillId="0" borderId="3" xfId="33" quotePrefix="1" applyFont="1" applyBorder="1" applyAlignment="1">
      <alignment horizontal="center"/>
    </xf>
    <xf numFmtId="49" fontId="34" fillId="0" borderId="3" xfId="18" applyNumberFormat="1" applyFont="1" applyFill="1" applyBorder="1" applyAlignment="1">
      <alignment horizontal="center" vertical="center"/>
    </xf>
    <xf numFmtId="49" fontId="34" fillId="0" borderId="3" xfId="33" applyNumberFormat="1" applyFont="1" applyFill="1" applyBorder="1" applyAlignment="1">
      <alignment horizontal="left" vertical="center"/>
    </xf>
    <xf numFmtId="0" fontId="34" fillId="0" borderId="3" xfId="33" applyFont="1" applyFill="1" applyBorder="1"/>
    <xf numFmtId="49" fontId="64" fillId="3" borderId="3" xfId="33" applyNumberFormat="1" applyFont="1" applyFill="1" applyBorder="1" applyAlignment="1">
      <alignment horizontal="left" vertical="center"/>
    </xf>
    <xf numFmtId="0" fontId="64" fillId="3" borderId="3" xfId="33" applyFont="1" applyFill="1" applyBorder="1" applyAlignment="1">
      <alignment horizontal="center"/>
    </xf>
    <xf numFmtId="0" fontId="58" fillId="3" borderId="0" xfId="0" applyFont="1" applyFill="1"/>
    <xf numFmtId="49" fontId="64" fillId="3" borderId="3" xfId="33" applyNumberFormat="1" applyFont="1" applyFill="1" applyBorder="1" applyAlignment="1">
      <alignment horizontal="center" vertical="center"/>
    </xf>
    <xf numFmtId="0" fontId="64" fillId="3" borderId="3" xfId="33" applyFont="1" applyFill="1" applyBorder="1"/>
    <xf numFmtId="0" fontId="34" fillId="0" borderId="3" xfId="33" applyFont="1" applyFill="1" applyBorder="1" applyAlignment="1">
      <alignment horizontal="center" vertical="center"/>
    </xf>
    <xf numFmtId="3" fontId="34" fillId="0" borderId="3" xfId="33" applyNumberFormat="1" applyFont="1" applyFill="1" applyBorder="1" applyAlignment="1">
      <alignment horizontal="center" vertical="center"/>
    </xf>
    <xf numFmtId="0" fontId="34" fillId="0" borderId="3" xfId="33" applyFont="1" applyBorder="1"/>
    <xf numFmtId="49" fontId="34" fillId="3" borderId="3" xfId="33" applyNumberFormat="1" applyFont="1" applyFill="1" applyBorder="1" applyAlignment="1">
      <alignment horizontal="center"/>
    </xf>
    <xf numFmtId="49" fontId="34" fillId="3" borderId="3" xfId="33" applyNumberFormat="1" applyFont="1" applyFill="1" applyBorder="1"/>
    <xf numFmtId="49" fontId="34" fillId="3" borderId="3" xfId="33" quotePrefix="1" applyNumberFormat="1" applyFont="1" applyFill="1" applyBorder="1" applyAlignment="1">
      <alignment horizontal="center"/>
    </xf>
    <xf numFmtId="49" fontId="34" fillId="3" borderId="3" xfId="33" applyNumberFormat="1" applyFont="1" applyFill="1" applyBorder="1" applyAlignment="1">
      <alignment horizontal="left" vertical="center"/>
    </xf>
    <xf numFmtId="0" fontId="34" fillId="3" borderId="3" xfId="33" applyFont="1" applyFill="1" applyBorder="1"/>
    <xf numFmtId="0" fontId="34" fillId="3" borderId="3" xfId="33" applyFont="1" applyFill="1" applyBorder="1" applyAlignment="1">
      <alignment horizontal="left"/>
    </xf>
    <xf numFmtId="0" fontId="34" fillId="3" borderId="3" xfId="33" applyFont="1" applyFill="1" applyBorder="1" applyAlignment="1">
      <alignment horizontal="center"/>
    </xf>
    <xf numFmtId="43" fontId="34" fillId="3" borderId="3" xfId="1" applyFont="1" applyFill="1" applyBorder="1"/>
    <xf numFmtId="3" fontId="34" fillId="3" borderId="3" xfId="33" applyNumberFormat="1" applyFont="1" applyFill="1" applyBorder="1" applyAlignment="1">
      <alignment horizontal="center"/>
    </xf>
    <xf numFmtId="0" fontId="34" fillId="0" borderId="3" xfId="33" applyFont="1" applyBorder="1" applyAlignment="1">
      <alignment horizontal="center"/>
    </xf>
    <xf numFmtId="0" fontId="34" fillId="0" borderId="3" xfId="33" applyFont="1" applyFill="1" applyBorder="1" applyAlignment="1">
      <alignment horizontal="center"/>
    </xf>
    <xf numFmtId="49" fontId="36" fillId="0" borderId="3" xfId="0" applyNumberFormat="1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3" fontId="34" fillId="0" borderId="2" xfId="33" applyNumberFormat="1" applyFont="1" applyFill="1" applyBorder="1" applyAlignment="1">
      <alignment horizontal="center" vertical="center"/>
    </xf>
    <xf numFmtId="49" fontId="34" fillId="0" borderId="3" xfId="27" quotePrefix="1" applyNumberFormat="1" applyFont="1" applyFill="1" applyBorder="1" applyAlignment="1">
      <alignment horizontal="center" vertical="center"/>
    </xf>
    <xf numFmtId="49" fontId="34" fillId="0" borderId="3" xfId="29" quotePrefix="1" applyNumberFormat="1" applyFont="1" applyFill="1" applyBorder="1" applyAlignment="1">
      <alignment horizontal="center" vertical="center"/>
    </xf>
    <xf numFmtId="49" fontId="34" fillId="0" borderId="3" xfId="30" applyNumberFormat="1" applyFont="1" applyFill="1" applyBorder="1" applyAlignment="1">
      <alignment vertical="center"/>
    </xf>
    <xf numFmtId="3" fontId="34" fillId="0" borderId="3" xfId="6" applyNumberFormat="1" applyFont="1" applyFill="1" applyBorder="1" applyAlignment="1">
      <alignment vertical="center"/>
    </xf>
    <xf numFmtId="49" fontId="34" fillId="0" borderId="3" xfId="22" applyNumberFormat="1" applyFont="1" applyFill="1" applyBorder="1" applyAlignment="1">
      <alignment vertical="center"/>
    </xf>
    <xf numFmtId="165" fontId="34" fillId="0" borderId="3" xfId="11" quotePrefix="1" applyNumberFormat="1" applyFont="1" applyFill="1" applyBorder="1" applyAlignment="1">
      <alignment horizontal="left" vertical="center"/>
    </xf>
    <xf numFmtId="49" fontId="34" fillId="0" borderId="3" xfId="7" applyNumberFormat="1" applyFont="1" applyFill="1" applyBorder="1" applyAlignment="1">
      <alignment vertical="center"/>
    </xf>
    <xf numFmtId="49" fontId="34" fillId="0" borderId="3" xfId="10" applyNumberFormat="1" applyFont="1" applyFill="1" applyBorder="1" applyAlignment="1">
      <alignment vertical="center"/>
    </xf>
    <xf numFmtId="3" fontId="34" fillId="0" borderId="3" xfId="8" applyNumberFormat="1" applyFont="1" applyFill="1" applyBorder="1" applyAlignment="1">
      <alignment horizontal="center" vertical="center"/>
    </xf>
    <xf numFmtId="166" fontId="34" fillId="0" borderId="3" xfId="11" quotePrefix="1" applyNumberFormat="1" applyFont="1" applyFill="1" applyBorder="1" applyAlignment="1">
      <alignment horizontal="left" vertical="center"/>
    </xf>
    <xf numFmtId="43" fontId="34" fillId="0" borderId="3" xfId="1" applyFont="1" applyBorder="1" applyAlignment="1">
      <alignment horizontal="right" vertical="center"/>
    </xf>
    <xf numFmtId="49" fontId="34" fillId="0" borderId="3" xfId="27" applyNumberFormat="1" applyFont="1" applyFill="1" applyBorder="1" applyAlignment="1">
      <alignment horizontal="center" vertical="center"/>
    </xf>
    <xf numFmtId="49" fontId="34" fillId="0" borderId="3" xfId="30" applyNumberFormat="1" applyFont="1" applyFill="1" applyBorder="1" applyAlignment="1">
      <alignment horizontal="left" vertical="center"/>
    </xf>
    <xf numFmtId="49" fontId="34" fillId="0" borderId="3" xfId="22" quotePrefix="1" applyNumberFormat="1" applyFont="1" applyFill="1" applyBorder="1" applyAlignment="1">
      <alignment vertical="center"/>
    </xf>
    <xf numFmtId="49" fontId="34" fillId="0" borderId="3" xfId="15" applyNumberFormat="1" applyFont="1" applyFill="1" applyBorder="1" applyAlignment="1">
      <alignment vertical="center"/>
    </xf>
    <xf numFmtId="49" fontId="34" fillId="0" borderId="3" xfId="19" quotePrefix="1" applyNumberFormat="1" applyFont="1" applyFill="1" applyBorder="1" applyAlignment="1">
      <alignment horizontal="center" vertical="center"/>
    </xf>
    <xf numFmtId="0" fontId="34" fillId="0" borderId="3" xfId="21" applyFont="1" applyFill="1" applyBorder="1" applyAlignment="1">
      <alignment horizontal="left" vertical="center"/>
    </xf>
    <xf numFmtId="49" fontId="34" fillId="0" borderId="3" xfId="9" applyNumberFormat="1" applyFont="1" applyFill="1" applyBorder="1" applyAlignment="1">
      <alignment vertical="center"/>
    </xf>
    <xf numFmtId="3" fontId="34" fillId="0" borderId="3" xfId="23" applyNumberFormat="1" applyFont="1" applyFill="1" applyBorder="1" applyAlignment="1">
      <alignment horizontal="center" vertical="center"/>
    </xf>
    <xf numFmtId="49" fontId="34" fillId="0" borderId="3" xfId="21" applyNumberFormat="1" applyFont="1" applyFill="1" applyBorder="1" applyAlignment="1">
      <alignment horizontal="left" vertical="center"/>
    </xf>
    <xf numFmtId="0" fontId="34" fillId="0" borderId="3" xfId="6" applyFont="1" applyFill="1" applyBorder="1" applyAlignment="1">
      <alignment vertical="center"/>
    </xf>
    <xf numFmtId="49" fontId="34" fillId="0" borderId="3" xfId="22" applyNumberFormat="1" applyFont="1" applyFill="1" applyBorder="1" applyAlignment="1">
      <alignment horizontal="left" vertical="center"/>
    </xf>
    <xf numFmtId="49" fontId="34" fillId="0" borderId="3" xfId="18" quotePrefix="1" applyNumberFormat="1" applyFont="1" applyFill="1" applyBorder="1" applyAlignment="1">
      <alignment horizontal="center" vertical="center"/>
    </xf>
    <xf numFmtId="49" fontId="34" fillId="0" borderId="3" xfId="22" quotePrefix="1" applyNumberFormat="1" applyFont="1" applyFill="1" applyBorder="1" applyAlignment="1">
      <alignment horizontal="left" vertical="center"/>
    </xf>
    <xf numFmtId="49" fontId="34" fillId="0" borderId="3" xfId="15" applyNumberFormat="1" applyFont="1" applyFill="1" applyBorder="1" applyAlignment="1">
      <alignment vertical="center" wrapText="1"/>
    </xf>
    <xf numFmtId="49" fontId="34" fillId="0" borderId="3" xfId="21" applyNumberFormat="1" applyFont="1" applyFill="1" applyBorder="1" applyAlignment="1">
      <alignment vertical="center"/>
    </xf>
    <xf numFmtId="49" fontId="34" fillId="0" borderId="3" xfId="21" applyNumberFormat="1" applyFont="1" applyFill="1" applyBorder="1" applyAlignment="1">
      <alignment vertical="center" wrapText="1"/>
    </xf>
    <xf numFmtId="49" fontId="34" fillId="0" borderId="3" xfId="12" applyNumberFormat="1" applyFont="1" applyFill="1" applyBorder="1" applyAlignment="1">
      <alignment vertical="center" wrapText="1"/>
    </xf>
    <xf numFmtId="165" fontId="34" fillId="0" borderId="3" xfId="14" quotePrefix="1" applyNumberFormat="1" applyFont="1" applyFill="1" applyBorder="1" applyAlignment="1">
      <alignment vertical="center"/>
    </xf>
    <xf numFmtId="43" fontId="34" fillId="0" borderId="3" xfId="1" applyFont="1" applyFill="1" applyBorder="1" applyAlignment="1">
      <alignment horizontal="right" vertical="center"/>
    </xf>
    <xf numFmtId="43" fontId="34" fillId="0" borderId="3" xfId="1" applyFont="1" applyBorder="1" applyAlignment="1">
      <alignment horizontal="right"/>
    </xf>
    <xf numFmtId="165" fontId="34" fillId="0" borderId="3" xfId="14" quotePrefix="1" applyNumberFormat="1" applyFont="1" applyFill="1" applyBorder="1" applyAlignment="1">
      <alignment horizontal="left" vertical="center"/>
    </xf>
    <xf numFmtId="49" fontId="34" fillId="0" borderId="3" xfId="21" applyNumberFormat="1" applyFont="1" applyFill="1" applyBorder="1" applyAlignment="1">
      <alignment wrapText="1"/>
    </xf>
    <xf numFmtId="0" fontId="34" fillId="0" borderId="3" xfId="22" applyFont="1" applyFill="1" applyBorder="1"/>
    <xf numFmtId="165" fontId="34" fillId="0" borderId="3" xfId="14" applyNumberFormat="1" applyFont="1" applyFill="1" applyBorder="1" applyAlignment="1">
      <alignment horizontal="left" vertical="center"/>
    </xf>
    <xf numFmtId="49" fontId="34" fillId="0" borderId="3" xfId="9" applyNumberFormat="1" applyFont="1" applyFill="1" applyBorder="1"/>
    <xf numFmtId="0" fontId="34" fillId="3" borderId="3" xfId="0" applyFont="1" applyFill="1" applyBorder="1"/>
    <xf numFmtId="0" fontId="34" fillId="3" borderId="3" xfId="0" applyFont="1" applyFill="1" applyBorder="1" applyAlignment="1">
      <alignment horizontal="center"/>
    </xf>
    <xf numFmtId="41" fontId="34" fillId="3" borderId="3" xfId="32" applyFont="1" applyFill="1" applyBorder="1" applyAlignment="1">
      <alignment horizontal="right"/>
    </xf>
    <xf numFmtId="43" fontId="34" fillId="3" borderId="3" xfId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28" fillId="0" borderId="0" xfId="33" applyFont="1" applyAlignment="1">
      <alignment horizontal="center"/>
    </xf>
    <xf numFmtId="0" fontId="65" fillId="0" borderId="36" xfId="33" applyFont="1" applyBorder="1" applyAlignment="1">
      <alignment horizontal="center" vertical="center"/>
    </xf>
    <xf numFmtId="49" fontId="34" fillId="0" borderId="3" xfId="19" applyNumberFormat="1" applyFont="1" applyFill="1" applyBorder="1" applyAlignment="1">
      <alignment horizontal="center" vertical="center"/>
    </xf>
    <xf numFmtId="0" fontId="65" fillId="0" borderId="3" xfId="33" applyFont="1" applyBorder="1" applyAlignment="1">
      <alignment horizontal="center" vertical="center"/>
    </xf>
    <xf numFmtId="0" fontId="34" fillId="0" borderId="45" xfId="33" applyFont="1" applyBorder="1" applyAlignment="1">
      <alignment horizontal="center" vertical="center"/>
    </xf>
    <xf numFmtId="0" fontId="34" fillId="0" borderId="43" xfId="33" applyFont="1" applyBorder="1" applyAlignment="1">
      <alignment horizontal="center"/>
    </xf>
    <xf numFmtId="164" fontId="8" fillId="0" borderId="0" xfId="0" applyNumberFormat="1" applyFont="1"/>
    <xf numFmtId="0" fontId="18" fillId="0" borderId="0" xfId="36" applyFont="1"/>
    <xf numFmtId="0" fontId="9" fillId="0" borderId="0" xfId="36" applyFont="1"/>
    <xf numFmtId="0" fontId="9" fillId="0" borderId="0" xfId="36" applyFont="1" applyAlignment="1">
      <alignment horizontal="center"/>
    </xf>
    <xf numFmtId="0" fontId="9" fillId="0" borderId="0" xfId="36" applyFont="1" applyAlignment="1">
      <alignment horizontal="right"/>
    </xf>
    <xf numFmtId="0" fontId="8" fillId="2" borderId="0" xfId="0" applyFont="1" applyFill="1" applyAlignment="1"/>
    <xf numFmtId="0" fontId="9" fillId="0" borderId="12" xfId="36" applyFont="1" applyBorder="1"/>
    <xf numFmtId="0" fontId="33" fillId="5" borderId="7" xfId="36" applyFont="1" applyFill="1" applyBorder="1" applyAlignment="1">
      <alignment vertical="center" wrapText="1"/>
    </xf>
    <xf numFmtId="0" fontId="9" fillId="2" borderId="0" xfId="36" applyFont="1" applyFill="1" applyAlignment="1">
      <alignment horizontal="center" vertical="center" wrapText="1"/>
    </xf>
    <xf numFmtId="0" fontId="9" fillId="2" borderId="0" xfId="36" applyFont="1" applyFill="1"/>
    <xf numFmtId="0" fontId="33" fillId="5" borderId="9" xfId="36" applyFont="1" applyFill="1" applyBorder="1" applyAlignment="1">
      <alignment vertical="center" wrapText="1"/>
    </xf>
    <xf numFmtId="0" fontId="33" fillId="5" borderId="1" xfId="36" applyFont="1" applyFill="1" applyBorder="1" applyAlignment="1">
      <alignment vertical="center" wrapText="1"/>
    </xf>
    <xf numFmtId="0" fontId="33" fillId="5" borderId="1" xfId="36" applyFont="1" applyFill="1" applyBorder="1" applyAlignment="1">
      <alignment vertical="center"/>
    </xf>
    <xf numFmtId="0" fontId="33" fillId="5" borderId="1" xfId="36" applyFont="1" applyFill="1" applyBorder="1" applyAlignment="1">
      <alignment horizontal="center"/>
    </xf>
    <xf numFmtId="0" fontId="33" fillId="5" borderId="1" xfId="36" applyFont="1" applyFill="1" applyBorder="1" applyAlignment="1"/>
    <xf numFmtId="0" fontId="21" fillId="3" borderId="1" xfId="36" applyFont="1" applyFill="1" applyBorder="1" applyAlignment="1">
      <alignment vertical="center"/>
    </xf>
    <xf numFmtId="0" fontId="33" fillId="3" borderId="1" xfId="36" applyFont="1" applyFill="1" applyBorder="1" applyAlignment="1">
      <alignment vertical="center" wrapText="1"/>
    </xf>
    <xf numFmtId="0" fontId="21" fillId="3" borderId="1" xfId="36" applyFont="1" applyFill="1" applyBorder="1" applyAlignment="1">
      <alignment horizontal="center" vertical="center"/>
    </xf>
    <xf numFmtId="43" fontId="21" fillId="3" borderId="1" xfId="1" applyFont="1" applyFill="1" applyBorder="1" applyAlignment="1">
      <alignment vertical="center"/>
    </xf>
    <xf numFmtId="0" fontId="33" fillId="3" borderId="1" xfId="36" applyFont="1" applyFill="1" applyBorder="1" applyAlignment="1">
      <alignment horizontal="center" vertical="center"/>
    </xf>
    <xf numFmtId="0" fontId="33" fillId="2" borderId="1" xfId="36" applyFont="1" applyFill="1" applyBorder="1" applyAlignment="1">
      <alignment horizontal="center" vertical="center"/>
    </xf>
    <xf numFmtId="0" fontId="21" fillId="2" borderId="1" xfId="36" applyFont="1" applyFill="1" applyBorder="1" applyAlignment="1">
      <alignment horizontal="center" vertical="center"/>
    </xf>
    <xf numFmtId="43" fontId="21" fillId="2" borderId="1" xfId="1" applyFont="1" applyFill="1" applyBorder="1" applyAlignment="1">
      <alignment vertical="center"/>
    </xf>
    <xf numFmtId="41" fontId="21" fillId="2" borderId="1" xfId="36" applyNumberFormat="1" applyFont="1" applyFill="1" applyBorder="1" applyAlignment="1">
      <alignment vertical="center"/>
    </xf>
    <xf numFmtId="43" fontId="21" fillId="5" borderId="1" xfId="36" applyNumberFormat="1" applyFont="1" applyFill="1" applyBorder="1" applyAlignment="1">
      <alignment horizontal="center"/>
    </xf>
    <xf numFmtId="0" fontId="21" fillId="3" borderId="0" xfId="36" applyFont="1" applyFill="1" applyAlignment="1">
      <alignment horizontal="center" vertical="center"/>
    </xf>
    <xf numFmtId="0" fontId="33" fillId="2" borderId="0" xfId="36" applyFont="1" applyFill="1" applyAlignment="1">
      <alignment horizontal="center" vertical="center"/>
    </xf>
    <xf numFmtId="41" fontId="21" fillId="2" borderId="0" xfId="36" applyNumberFormat="1" applyFont="1" applyFill="1" applyAlignment="1">
      <alignment vertical="center"/>
    </xf>
    <xf numFmtId="167" fontId="69" fillId="2" borderId="0" xfId="0" applyNumberFormat="1" applyFont="1" applyFill="1" applyAlignment="1">
      <alignment horizontal="center" vertical="center" wrapText="1"/>
    </xf>
    <xf numFmtId="0" fontId="33" fillId="0" borderId="0" xfId="36" applyFont="1"/>
    <xf numFmtId="0" fontId="33" fillId="0" borderId="0" xfId="36" applyFont="1" applyAlignment="1"/>
    <xf numFmtId="0" fontId="33" fillId="0" borderId="0" xfId="0" applyFont="1"/>
    <xf numFmtId="0" fontId="9" fillId="0" borderId="0" xfId="36" applyFont="1" applyBorder="1"/>
    <xf numFmtId="0" fontId="9" fillId="0" borderId="0" xfId="36" applyFont="1" applyBorder="1" applyAlignment="1">
      <alignment horizontal="center"/>
    </xf>
    <xf numFmtId="0" fontId="22" fillId="2" borderId="0" xfId="0" applyFont="1" applyFill="1" applyBorder="1"/>
    <xf numFmtId="0" fontId="14" fillId="2" borderId="0" xfId="0" applyFont="1" applyFill="1" applyBorder="1"/>
    <xf numFmtId="0" fontId="33" fillId="0" borderId="0" xfId="36" applyFont="1" applyBorder="1"/>
    <xf numFmtId="0" fontId="33" fillId="0" borderId="1" xfId="36" applyFont="1" applyFill="1" applyBorder="1" applyAlignment="1">
      <alignment vertical="center"/>
    </xf>
    <xf numFmtId="0" fontId="33" fillId="0" borderId="0" xfId="36" applyFont="1" applyFill="1" applyBorder="1" applyAlignment="1">
      <alignment horizontal="center" vertical="center" wrapText="1"/>
    </xf>
    <xf numFmtId="0" fontId="33" fillId="0" borderId="4" xfId="36" applyFont="1" applyFill="1" applyBorder="1" applyAlignment="1">
      <alignment horizontal="center"/>
    </xf>
    <xf numFmtId="0" fontId="33" fillId="0" borderId="0" xfId="36" applyFont="1" applyFill="1" applyBorder="1" applyAlignment="1">
      <alignment horizontal="center"/>
    </xf>
    <xf numFmtId="0" fontId="33" fillId="3" borderId="1" xfId="36" applyFont="1" applyFill="1" applyBorder="1" applyAlignment="1">
      <alignment vertical="center"/>
    </xf>
    <xf numFmtId="43" fontId="33" fillId="3" borderId="1" xfId="1" applyFont="1" applyFill="1" applyBorder="1" applyAlignment="1">
      <alignment horizontal="center" vertical="center"/>
    </xf>
    <xf numFmtId="0" fontId="21" fillId="3" borderId="0" xfId="36" applyFont="1" applyFill="1" applyBorder="1" applyAlignment="1">
      <alignment vertical="center"/>
    </xf>
    <xf numFmtId="0" fontId="21" fillId="0" borderId="1" xfId="36" applyFont="1" applyFill="1" applyBorder="1" applyAlignment="1">
      <alignment vertical="center"/>
    </xf>
    <xf numFmtId="0" fontId="33" fillId="3" borderId="41" xfId="36" applyFont="1" applyFill="1" applyBorder="1" applyAlignment="1">
      <alignment vertical="center"/>
    </xf>
    <xf numFmtId="43" fontId="33" fillId="3" borderId="41" xfId="36" applyNumberFormat="1" applyFont="1" applyFill="1" applyBorder="1" applyAlignment="1">
      <alignment vertical="center"/>
    </xf>
    <xf numFmtId="43" fontId="33" fillId="2" borderId="41" xfId="36" applyNumberFormat="1" applyFont="1" applyFill="1" applyBorder="1" applyAlignment="1">
      <alignment horizontal="center" vertical="center"/>
    </xf>
    <xf numFmtId="41" fontId="21" fillId="2" borderId="41" xfId="36" applyNumberFormat="1" applyFont="1" applyFill="1" applyBorder="1" applyAlignment="1">
      <alignment vertical="center"/>
    </xf>
    <xf numFmtId="167" fontId="69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readingOrder="2"/>
    </xf>
    <xf numFmtId="0" fontId="6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 readingOrder="2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41" fillId="0" borderId="0" xfId="0" applyFont="1" applyBorder="1" applyAlignment="1"/>
    <xf numFmtId="0" fontId="33" fillId="0" borderId="0" xfId="0" applyFont="1" applyBorder="1" applyAlignment="1">
      <alignment vertical="top"/>
    </xf>
    <xf numFmtId="0" fontId="31" fillId="0" borderId="0" xfId="36" applyFont="1"/>
    <xf numFmtId="0" fontId="70" fillId="0" borderId="0" xfId="38" applyFont="1" applyFill="1" applyBorder="1" applyAlignment="1"/>
    <xf numFmtId="0" fontId="29" fillId="0" borderId="0" xfId="38" applyFont="1" applyFill="1" applyBorder="1"/>
    <xf numFmtId="0" fontId="43" fillId="0" borderId="0" xfId="38" applyFont="1" applyFill="1" applyBorder="1" applyAlignment="1"/>
    <xf numFmtId="0" fontId="49" fillId="0" borderId="0" xfId="38" applyFont="1" applyFill="1" applyBorder="1"/>
    <xf numFmtId="0" fontId="49" fillId="0" borderId="51" xfId="38" applyFont="1" applyFill="1" applyBorder="1"/>
    <xf numFmtId="0" fontId="49" fillId="0" borderId="0" xfId="38" applyFont="1" applyFill="1" applyBorder="1" applyAlignment="1">
      <alignment horizontal="center"/>
    </xf>
    <xf numFmtId="0" fontId="43" fillId="8" borderId="1" xfId="38" applyFont="1" applyFill="1" applyBorder="1" applyAlignment="1">
      <alignment horizontal="center"/>
    </xf>
    <xf numFmtId="0" fontId="71" fillId="8" borderId="1" xfId="38" applyFont="1" applyFill="1" applyBorder="1" applyAlignment="1">
      <alignment horizontal="center"/>
    </xf>
    <xf numFmtId="0" fontId="71" fillId="0" borderId="1" xfId="38" applyFont="1" applyFill="1" applyBorder="1" applyAlignment="1">
      <alignment horizontal="center"/>
    </xf>
    <xf numFmtId="0" fontId="49" fillId="0" borderId="1" xfId="38" applyFont="1" applyFill="1" applyBorder="1" applyAlignment="1">
      <alignment horizontal="center" vertical="center"/>
    </xf>
    <xf numFmtId="43" fontId="49" fillId="0" borderId="1" xfId="39" applyFont="1" applyFill="1" applyBorder="1" applyAlignment="1">
      <alignment horizontal="center" vertical="center"/>
    </xf>
    <xf numFmtId="0" fontId="49" fillId="0" borderId="0" xfId="38" applyFont="1" applyFill="1" applyBorder="1" applyAlignment="1">
      <alignment vertical="center"/>
    </xf>
    <xf numFmtId="0" fontId="49" fillId="0" borderId="0" xfId="38" applyFont="1" applyFill="1" applyBorder="1" applyAlignment="1">
      <alignment horizontal="center" vertical="center"/>
    </xf>
    <xf numFmtId="0" fontId="49" fillId="0" borderId="1" xfId="38" applyNumberFormat="1" applyFont="1" applyFill="1" applyBorder="1" applyAlignment="1">
      <alignment horizontal="center" vertical="center"/>
    </xf>
    <xf numFmtId="0" fontId="72" fillId="8" borderId="1" xfId="38" applyNumberFormat="1" applyFont="1" applyFill="1" applyBorder="1" applyAlignment="1">
      <alignment horizontal="center" vertical="center"/>
    </xf>
    <xf numFmtId="0" fontId="72" fillId="8" borderId="1" xfId="38" applyFont="1" applyFill="1" applyBorder="1" applyAlignment="1">
      <alignment horizontal="center" vertical="center"/>
    </xf>
    <xf numFmtId="0" fontId="49" fillId="8" borderId="1" xfId="38" applyFont="1" applyFill="1" applyBorder="1" applyAlignment="1">
      <alignment horizontal="center" vertical="center"/>
    </xf>
    <xf numFmtId="0" fontId="72" fillId="0" borderId="0" xfId="38" applyNumberFormat="1" applyFont="1" applyFill="1" applyBorder="1" applyAlignment="1">
      <alignment horizontal="center" vertical="center"/>
    </xf>
    <xf numFmtId="0" fontId="72" fillId="0" borderId="0" xfId="38" applyFont="1" applyFill="1" applyBorder="1" applyAlignment="1">
      <alignment horizontal="center" vertical="center"/>
    </xf>
    <xf numFmtId="43" fontId="72" fillId="0" borderId="0" xfId="39" applyFont="1" applyFill="1" applyBorder="1" applyAlignment="1">
      <alignment horizontal="center" vertical="center"/>
    </xf>
    <xf numFmtId="0" fontId="49" fillId="0" borderId="0" xfId="38" applyFont="1" applyFill="1"/>
    <xf numFmtId="0" fontId="52" fillId="0" borderId="0" xfId="0" applyFont="1" applyBorder="1" applyAlignment="1">
      <alignment vertical="center"/>
    </xf>
    <xf numFmtId="0" fontId="59" fillId="0" borderId="0" xfId="0" applyNumberFormat="1" applyFont="1" applyAlignment="1">
      <alignment horizontal="center" vertical="center"/>
    </xf>
    <xf numFmtId="0" fontId="51" fillId="0" borderId="0" xfId="36" applyFont="1" applyAlignment="1">
      <alignment horizontal="center"/>
    </xf>
    <xf numFmtId="0" fontId="51" fillId="0" borderId="0" xfId="36" applyFont="1" applyBorder="1"/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59" fillId="0" borderId="0" xfId="38" applyFont="1" applyFill="1" applyBorder="1" applyAlignment="1">
      <alignment horizontal="center" vertical="center"/>
    </xf>
    <xf numFmtId="0" fontId="29" fillId="0" borderId="0" xfId="38" applyFont="1" applyFill="1"/>
    <xf numFmtId="0" fontId="29" fillId="0" borderId="0" xfId="38" applyFont="1" applyFill="1" applyBorder="1" applyAlignment="1">
      <alignment horizontal="center"/>
    </xf>
    <xf numFmtId="169" fontId="49" fillId="0" borderId="0" xfId="38" applyNumberFormat="1" applyFont="1" applyFill="1" applyBorder="1"/>
    <xf numFmtId="49" fontId="34" fillId="0" borderId="3" xfId="0" quotePrefix="1" applyNumberFormat="1" applyFont="1" applyFill="1" applyBorder="1" applyAlignment="1">
      <alignment horizontal="left" vertical="center"/>
    </xf>
    <xf numFmtId="49" fontId="40" fillId="0" borderId="3" xfId="21" applyNumberFormat="1" applyFont="1" applyFill="1" applyBorder="1" applyAlignment="1">
      <alignment horizontal="left" vertical="center" wrapText="1"/>
    </xf>
    <xf numFmtId="49" fontId="34" fillId="0" borderId="5" xfId="0" applyNumberFormat="1" applyFont="1" applyFill="1" applyBorder="1" applyAlignment="1">
      <alignment horizontal="left" vertical="center"/>
    </xf>
    <xf numFmtId="49" fontId="40" fillId="0" borderId="3" xfId="19" quotePrefix="1" applyNumberFormat="1" applyFont="1" applyFill="1" applyBorder="1" applyAlignment="1">
      <alignment horizontal="left" vertical="center"/>
    </xf>
    <xf numFmtId="14" fontId="34" fillId="0" borderId="3" xfId="0" quotePrefix="1" applyNumberFormat="1" applyFont="1" applyFill="1" applyBorder="1" applyAlignment="1">
      <alignment horizontal="left" vertical="center"/>
    </xf>
    <xf numFmtId="49" fontId="40" fillId="0" borderId="3" xfId="29" quotePrefix="1" applyNumberFormat="1" applyFont="1" applyFill="1" applyBorder="1" applyAlignment="1">
      <alignment horizontal="left" vertical="center"/>
    </xf>
    <xf numFmtId="49" fontId="34" fillId="0" borderId="9" xfId="33" applyNumberFormat="1" applyFont="1" applyBorder="1" applyAlignment="1">
      <alignment horizontal="left" vertical="center"/>
    </xf>
    <xf numFmtId="0" fontId="34" fillId="3" borderId="3" xfId="33" applyNumberFormat="1" applyFont="1" applyFill="1" applyBorder="1" applyAlignment="1">
      <alignment horizontal="left" vertical="center"/>
    </xf>
    <xf numFmtId="43" fontId="34" fillId="3" borderId="3" xfId="1" applyFont="1" applyFill="1" applyBorder="1" applyAlignment="1">
      <alignment horizontal="left" vertical="center"/>
    </xf>
    <xf numFmtId="0" fontId="34" fillId="0" borderId="3" xfId="33" applyNumberFormat="1" applyFont="1" applyBorder="1" applyAlignment="1">
      <alignment horizontal="left" vertical="center"/>
    </xf>
    <xf numFmtId="43" fontId="34" fillId="0" borderId="3" xfId="1" applyFont="1" applyBorder="1" applyAlignment="1">
      <alignment horizontal="left" vertical="center"/>
    </xf>
    <xf numFmtId="3" fontId="22" fillId="0" borderId="3" xfId="33" applyNumberFormat="1" applyFont="1" applyFill="1" applyBorder="1" applyAlignment="1">
      <alignment horizontal="left" vertical="center"/>
    </xf>
    <xf numFmtId="3" fontId="40" fillId="0" borderId="15" xfId="8" applyNumberFormat="1" applyFont="1" applyFill="1" applyBorder="1" applyAlignment="1">
      <alignment horizontal="left" vertical="center"/>
    </xf>
    <xf numFmtId="3" fontId="34" fillId="0" borderId="3" xfId="0" applyNumberFormat="1" applyFont="1" applyFill="1" applyBorder="1" applyAlignment="1">
      <alignment horizontal="left" vertical="center"/>
    </xf>
    <xf numFmtId="49" fontId="40" fillId="0" borderId="3" xfId="12" applyNumberFormat="1" applyFont="1" applyFill="1" applyBorder="1" applyAlignment="1">
      <alignment horizontal="left" vertical="center"/>
    </xf>
    <xf numFmtId="3" fontId="40" fillId="0" borderId="3" xfId="20" applyNumberFormat="1" applyFont="1" applyFill="1" applyBorder="1" applyAlignment="1">
      <alignment horizontal="left" vertical="center"/>
    </xf>
    <xf numFmtId="0" fontId="37" fillId="0" borderId="3" xfId="0" applyNumberFormat="1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3" fontId="40" fillId="0" borderId="3" xfId="23" applyNumberFormat="1" applyFont="1" applyFill="1" applyBorder="1" applyAlignment="1">
      <alignment horizontal="left" vertical="center"/>
    </xf>
    <xf numFmtId="43" fontId="20" fillId="3" borderId="7" xfId="36" applyNumberFormat="1" applyFont="1" applyFill="1" applyBorder="1" applyAlignment="1">
      <alignment horizontal="center" vertical="center"/>
    </xf>
    <xf numFmtId="14" fontId="34" fillId="3" borderId="3" xfId="0" applyNumberFormat="1" applyFont="1" applyFill="1" applyBorder="1" applyAlignment="1">
      <alignment horizontal="left"/>
    </xf>
    <xf numFmtId="43" fontId="40" fillId="0" borderId="3" xfId="1" applyFont="1" applyFill="1" applyBorder="1" applyAlignment="1">
      <alignment horizontal="left" vertical="center"/>
    </xf>
    <xf numFmtId="49" fontId="40" fillId="0" borderId="3" xfId="7" applyNumberFormat="1" applyFont="1" applyFill="1" applyBorder="1" applyAlignment="1">
      <alignment horizontal="left" vertical="center" wrapText="1"/>
    </xf>
    <xf numFmtId="14" fontId="33" fillId="0" borderId="3" xfId="33" quotePrefix="1" applyNumberFormat="1" applyFont="1" applyFill="1" applyBorder="1" applyAlignment="1">
      <alignment horizontal="left" vertical="center" wrapText="1"/>
    </xf>
    <xf numFmtId="0" fontId="35" fillId="6" borderId="1" xfId="33" applyFont="1" applyFill="1" applyBorder="1" applyAlignment="1">
      <alignment horizontal="left" vertical="center"/>
    </xf>
    <xf numFmtId="3" fontId="40" fillId="0" borderId="3" xfId="6" applyNumberFormat="1" applyFont="1" applyFill="1" applyBorder="1" applyAlignment="1">
      <alignment horizontal="left" vertical="center"/>
    </xf>
    <xf numFmtId="0" fontId="34" fillId="0" borderId="9" xfId="33" applyFont="1" applyBorder="1" applyAlignment="1">
      <alignment horizontal="left" vertical="center"/>
    </xf>
    <xf numFmtId="0" fontId="34" fillId="3" borderId="3" xfId="33" quotePrefix="1" applyFont="1" applyFill="1" applyBorder="1" applyAlignment="1">
      <alignment horizontal="left" vertical="center"/>
    </xf>
    <xf numFmtId="0" fontId="34" fillId="0" borderId="3" xfId="33" quotePrefix="1" applyFont="1" applyBorder="1" applyAlignment="1">
      <alignment horizontal="left" vertical="center"/>
    </xf>
    <xf numFmtId="49" fontId="40" fillId="0" borderId="3" xfId="10" applyNumberFormat="1" applyFont="1" applyFill="1" applyBorder="1" applyAlignment="1">
      <alignment horizontal="left" vertical="center"/>
    </xf>
    <xf numFmtId="0" fontId="34" fillId="0" borderId="2" xfId="33" applyFont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3" fillId="0" borderId="3" xfId="36" applyFont="1" applyFill="1" applyBorder="1" applyAlignment="1">
      <alignment horizontal="center" vertical="center"/>
    </xf>
    <xf numFmtId="0" fontId="33" fillId="3" borderId="3" xfId="36" applyFont="1" applyFill="1" applyBorder="1" applyAlignment="1">
      <alignment horizontal="center" vertical="center"/>
    </xf>
    <xf numFmtId="43" fontId="74" fillId="0" borderId="3" xfId="1" applyFont="1" applyFill="1" applyBorder="1"/>
    <xf numFmtId="0" fontId="34" fillId="3" borderId="3" xfId="36" applyNumberFormat="1" applyFont="1" applyFill="1" applyBorder="1" applyAlignment="1">
      <alignment horizontal="center" vertical="center"/>
    </xf>
    <xf numFmtId="0" fontId="33" fillId="0" borderId="3" xfId="25" applyFont="1" applyBorder="1"/>
    <xf numFmtId="0" fontId="33" fillId="0" borderId="3" xfId="25" applyFont="1" applyBorder="1" applyAlignment="1">
      <alignment horizontal="center"/>
    </xf>
    <xf numFmtId="0" fontId="33" fillId="0" borderId="0" xfId="25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 vertical="center" readingOrder="2"/>
    </xf>
    <xf numFmtId="0" fontId="33" fillId="5" borderId="1" xfId="25" applyFont="1" applyFill="1" applyBorder="1" applyAlignment="1">
      <alignment horizontal="center" vertical="center" wrapText="1"/>
    </xf>
    <xf numFmtId="0" fontId="33" fillId="5" borderId="1" xfId="25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/>
    <xf numFmtId="0" fontId="34" fillId="0" borderId="1" xfId="0" applyFont="1" applyBorder="1"/>
    <xf numFmtId="0" fontId="34" fillId="0" borderId="5" xfId="0" applyFont="1" applyBorder="1" applyAlignment="1">
      <alignment vertical="center"/>
    </xf>
    <xf numFmtId="14" fontId="34" fillId="0" borderId="5" xfId="0" applyNumberFormat="1" applyFont="1" applyFill="1" applyBorder="1" applyAlignment="1">
      <alignment horizontal="center" vertical="center"/>
    </xf>
    <xf numFmtId="43" fontId="34" fillId="0" borderId="39" xfId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45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41" fontId="35" fillId="0" borderId="1" xfId="2" applyFont="1" applyBorder="1" applyAlignment="1">
      <alignment horizontal="center" vertical="center"/>
    </xf>
    <xf numFmtId="43" fontId="35" fillId="0" borderId="1" xfId="1" applyFont="1" applyBorder="1" applyAlignment="1">
      <alignment horizontal="center" vertical="center"/>
    </xf>
    <xf numFmtId="3" fontId="35" fillId="0" borderId="1" xfId="0" applyNumberFormat="1" applyFont="1" applyBorder="1" applyAlignment="1">
      <alignment vertical="center"/>
    </xf>
    <xf numFmtId="0" fontId="35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49" fontId="34" fillId="0" borderId="2" xfId="0" applyNumberFormat="1" applyFont="1" applyBorder="1"/>
    <xf numFmtId="49" fontId="34" fillId="0" borderId="2" xfId="0" applyNumberFormat="1" applyFont="1" applyBorder="1" applyAlignment="1">
      <alignment horizontal="left" wrapText="1"/>
    </xf>
    <xf numFmtId="49" fontId="34" fillId="0" borderId="2" xfId="0" applyNumberFormat="1" applyFont="1" applyBorder="1" applyAlignment="1">
      <alignment wrapText="1"/>
    </xf>
    <xf numFmtId="0" fontId="34" fillId="0" borderId="2" xfId="0" applyFont="1" applyBorder="1"/>
    <xf numFmtId="14" fontId="34" fillId="0" borderId="2" xfId="0" applyNumberFormat="1" applyFont="1" applyBorder="1" applyAlignment="1">
      <alignment horizontal="center"/>
    </xf>
    <xf numFmtId="14" fontId="34" fillId="0" borderId="2" xfId="0" applyNumberFormat="1" applyFont="1" applyBorder="1"/>
    <xf numFmtId="49" fontId="34" fillId="0" borderId="2" xfId="0" applyNumberFormat="1" applyFont="1" applyBorder="1" applyAlignment="1">
      <alignment horizontal="center"/>
    </xf>
    <xf numFmtId="0" fontId="34" fillId="0" borderId="2" xfId="0" applyNumberFormat="1" applyFont="1" applyBorder="1" applyAlignment="1">
      <alignment horizontal="center"/>
    </xf>
    <xf numFmtId="3" fontId="34" fillId="0" borderId="2" xfId="0" applyNumberFormat="1" applyFont="1" applyBorder="1"/>
    <xf numFmtId="3" fontId="34" fillId="0" borderId="2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49" fontId="34" fillId="0" borderId="3" xfId="0" applyNumberFormat="1" applyFont="1" applyBorder="1"/>
    <xf numFmtId="49" fontId="34" fillId="0" borderId="3" xfId="0" applyNumberFormat="1" applyFont="1" applyBorder="1" applyAlignment="1">
      <alignment horizontal="left" wrapText="1"/>
    </xf>
    <xf numFmtId="49" fontId="34" fillId="0" borderId="3" xfId="0" applyNumberFormat="1" applyFont="1" applyBorder="1" applyAlignment="1">
      <alignment wrapText="1"/>
    </xf>
    <xf numFmtId="0" fontId="34" fillId="0" borderId="3" xfId="0" applyFont="1" applyBorder="1"/>
    <xf numFmtId="14" fontId="34" fillId="0" borderId="3" xfId="0" applyNumberFormat="1" applyFont="1" applyBorder="1" applyAlignment="1">
      <alignment horizontal="center"/>
    </xf>
    <xf numFmtId="14" fontId="34" fillId="0" borderId="3" xfId="0" applyNumberFormat="1" applyFont="1" applyBorder="1"/>
    <xf numFmtId="49" fontId="34" fillId="0" borderId="3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3" fontId="34" fillId="0" borderId="3" xfId="0" applyNumberFormat="1" applyFont="1" applyBorder="1"/>
    <xf numFmtId="3" fontId="34" fillId="0" borderId="3" xfId="0" applyNumberFormat="1" applyFont="1" applyBorder="1" applyAlignment="1">
      <alignment horizontal="center"/>
    </xf>
    <xf numFmtId="49" fontId="34" fillId="0" borderId="3" xfId="0" applyNumberFormat="1" applyFont="1" applyBorder="1" applyAlignment="1">
      <alignment vertical="center" wrapText="1"/>
    </xf>
    <xf numFmtId="49" fontId="34" fillId="0" borderId="3" xfId="0" applyNumberFormat="1" applyFont="1" applyBorder="1" applyAlignment="1">
      <alignment horizontal="left" vertical="center" wrapText="1"/>
    </xf>
    <xf numFmtId="49" fontId="34" fillId="0" borderId="3" xfId="0" quotePrefix="1" applyNumberFormat="1" applyFont="1" applyBorder="1" applyAlignment="1">
      <alignment vertical="center" wrapText="1"/>
    </xf>
    <xf numFmtId="49" fontId="65" fillId="0" borderId="3" xfId="0" applyNumberFormat="1" applyFont="1" applyBorder="1" applyAlignment="1">
      <alignment vertical="center" wrapText="1"/>
    </xf>
    <xf numFmtId="14" fontId="34" fillId="0" borderId="3" xfId="0" applyNumberFormat="1" applyFont="1" applyBorder="1" applyAlignment="1">
      <alignment horizontal="center" vertical="center" wrapText="1"/>
    </xf>
    <xf numFmtId="14" fontId="34" fillId="0" borderId="3" xfId="0" applyNumberFormat="1" applyFont="1" applyBorder="1" applyAlignment="1">
      <alignment vertical="center" wrapText="1"/>
    </xf>
    <xf numFmtId="3" fontId="34" fillId="0" borderId="3" xfId="0" applyNumberFormat="1" applyFont="1" applyBorder="1" applyAlignment="1">
      <alignment vertical="center" wrapText="1"/>
    </xf>
    <xf numFmtId="49" fontId="65" fillId="0" borderId="3" xfId="0" applyNumberFormat="1" applyFont="1" applyBorder="1"/>
    <xf numFmtId="0" fontId="34" fillId="0" borderId="3" xfId="0" quotePrefix="1" applyFont="1" applyBorder="1" applyAlignment="1">
      <alignment horizontal="center"/>
    </xf>
    <xf numFmtId="3" fontId="34" fillId="0" borderId="3" xfId="0" applyNumberFormat="1" applyFont="1" applyFill="1" applyBorder="1" applyAlignment="1">
      <alignment horizontal="center"/>
    </xf>
    <xf numFmtId="49" fontId="34" fillId="0" borderId="3" xfId="0" applyNumberFormat="1" applyFont="1" applyFill="1" applyBorder="1"/>
    <xf numFmtId="49" fontId="34" fillId="0" borderId="3" xfId="0" applyNumberFormat="1" applyFont="1" applyFill="1" applyBorder="1" applyAlignment="1">
      <alignment horizontal="left" wrapText="1"/>
    </xf>
    <xf numFmtId="49" fontId="34" fillId="0" borderId="3" xfId="0" quotePrefix="1" applyNumberFormat="1" applyFont="1" applyFill="1" applyBorder="1" applyAlignment="1">
      <alignment wrapText="1"/>
    </xf>
    <xf numFmtId="0" fontId="34" fillId="0" borderId="3" xfId="0" applyFont="1" applyFill="1" applyBorder="1"/>
    <xf numFmtId="14" fontId="34" fillId="0" borderId="3" xfId="0" applyNumberFormat="1" applyFont="1" applyFill="1" applyBorder="1" applyAlignment="1">
      <alignment horizontal="center"/>
    </xf>
    <xf numFmtId="14" fontId="34" fillId="0" borderId="3" xfId="0" applyNumberFormat="1" applyFont="1" applyFill="1" applyBorder="1"/>
    <xf numFmtId="0" fontId="34" fillId="0" borderId="3" xfId="0" quotePrefix="1" applyFont="1" applyFill="1" applyBorder="1" applyAlignment="1">
      <alignment horizontal="center"/>
    </xf>
    <xf numFmtId="0" fontId="34" fillId="0" borderId="3" xfId="0" applyNumberFormat="1" applyFont="1" applyFill="1" applyBorder="1" applyAlignment="1">
      <alignment horizontal="center"/>
    </xf>
    <xf numFmtId="3" fontId="34" fillId="0" borderId="3" xfId="0" applyNumberFormat="1" applyFont="1" applyFill="1" applyBorder="1"/>
    <xf numFmtId="0" fontId="35" fillId="0" borderId="3" xfId="0" quotePrefix="1" applyFont="1" applyBorder="1" applyAlignment="1">
      <alignment horizontal="center"/>
    </xf>
    <xf numFmtId="49" fontId="40" fillId="0" borderId="3" xfId="18" quotePrefix="1" applyNumberFormat="1" applyFont="1" applyBorder="1" applyAlignment="1">
      <alignment vertical="center"/>
    </xf>
    <xf numFmtId="49" fontId="40" fillId="0" borderId="3" xfId="15" applyNumberFormat="1" applyFont="1" applyBorder="1" applyAlignment="1">
      <alignment vertical="center"/>
    </xf>
    <xf numFmtId="49" fontId="40" fillId="0" borderId="3" xfId="19" quotePrefix="1" applyNumberFormat="1" applyFont="1" applyBorder="1" applyAlignment="1">
      <alignment horizontal="left" vertical="center"/>
    </xf>
    <xf numFmtId="49" fontId="40" fillId="0" borderId="3" xfId="21" applyNumberFormat="1" applyFont="1" applyBorder="1" applyAlignment="1">
      <alignment vertical="center"/>
    </xf>
    <xf numFmtId="49" fontId="33" fillId="0" borderId="3" xfId="0" applyNumberFormat="1" applyFont="1" applyBorder="1" applyAlignment="1">
      <alignment vertical="center"/>
    </xf>
    <xf numFmtId="49" fontId="40" fillId="0" borderId="3" xfId="22" applyNumberFormat="1" applyFont="1" applyBorder="1" applyAlignment="1">
      <alignment vertical="center"/>
    </xf>
    <xf numFmtId="49" fontId="40" fillId="0" borderId="3" xfId="22" quotePrefix="1" applyNumberFormat="1" applyFont="1" applyBorder="1" applyAlignment="1">
      <alignment horizontal="center" vertical="center"/>
    </xf>
    <xf numFmtId="14" fontId="33" fillId="0" borderId="3" xfId="0" quotePrefix="1" applyNumberFormat="1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 wrapText="1"/>
    </xf>
    <xf numFmtId="49" fontId="40" fillId="0" borderId="3" xfId="9" applyNumberFormat="1" applyFont="1" applyBorder="1" applyAlignment="1">
      <alignment vertical="center"/>
    </xf>
    <xf numFmtId="0" fontId="64" fillId="0" borderId="3" xfId="20" applyNumberFormat="1" applyFont="1" applyBorder="1" applyAlignment="1">
      <alignment horizontal="center" vertical="center"/>
    </xf>
    <xf numFmtId="3" fontId="40" fillId="0" borderId="3" xfId="23" applyNumberFormat="1" applyFont="1" applyFill="1" applyBorder="1" applyAlignment="1">
      <alignment vertical="center"/>
    </xf>
    <xf numFmtId="3" fontId="40" fillId="0" borderId="3" xfId="23" applyNumberFormat="1" applyFont="1" applyBorder="1" applyAlignment="1">
      <alignment horizontal="center" vertical="center"/>
    </xf>
    <xf numFmtId="49" fontId="40" fillId="4" borderId="3" xfId="18" quotePrefix="1" applyNumberFormat="1" applyFont="1" applyFill="1" applyBorder="1" applyAlignment="1">
      <alignment vertical="center"/>
    </xf>
    <xf numFmtId="49" fontId="40" fillId="4" borderId="3" xfId="15" applyNumberFormat="1" applyFont="1" applyFill="1" applyBorder="1" applyAlignment="1">
      <alignment vertical="center"/>
    </xf>
    <xf numFmtId="49" fontId="40" fillId="4" borderId="3" xfId="19" quotePrefix="1" applyNumberFormat="1" applyFont="1" applyFill="1" applyBorder="1" applyAlignment="1">
      <alignment horizontal="left" vertical="center"/>
    </xf>
    <xf numFmtId="49" fontId="40" fillId="4" borderId="3" xfId="21" applyNumberFormat="1" applyFont="1" applyFill="1" applyBorder="1" applyAlignment="1">
      <alignment vertical="center"/>
    </xf>
    <xf numFmtId="49" fontId="33" fillId="4" borderId="3" xfId="0" applyNumberFormat="1" applyFont="1" applyFill="1" applyBorder="1" applyAlignment="1">
      <alignment vertical="center"/>
    </xf>
    <xf numFmtId="49" fontId="40" fillId="4" borderId="3" xfId="22" applyNumberFormat="1" applyFont="1" applyFill="1" applyBorder="1" applyAlignment="1">
      <alignment vertical="center"/>
    </xf>
    <xf numFmtId="49" fontId="40" fillId="4" borderId="3" xfId="22" quotePrefix="1" applyNumberFormat="1" applyFont="1" applyFill="1" applyBorder="1" applyAlignment="1">
      <alignment horizontal="center" vertical="center"/>
    </xf>
    <xf numFmtId="14" fontId="33" fillId="4" borderId="3" xfId="0" quotePrefix="1" applyNumberFormat="1" applyFont="1" applyFill="1" applyBorder="1" applyAlignment="1">
      <alignment horizontal="left" vertical="center"/>
    </xf>
    <xf numFmtId="0" fontId="33" fillId="4" borderId="3" xfId="0" applyFont="1" applyFill="1" applyBorder="1" applyAlignment="1">
      <alignment horizontal="left" vertical="center" wrapText="1"/>
    </xf>
    <xf numFmtId="49" fontId="40" fillId="4" borderId="3" xfId="9" applyNumberFormat="1" applyFont="1" applyFill="1" applyBorder="1" applyAlignment="1">
      <alignment vertical="center"/>
    </xf>
    <xf numFmtId="0" fontId="64" fillId="4" borderId="3" xfId="20" applyNumberFormat="1" applyFont="1" applyFill="1" applyBorder="1" applyAlignment="1">
      <alignment horizontal="center" vertical="center"/>
    </xf>
    <xf numFmtId="3" fontId="40" fillId="4" borderId="3" xfId="23" applyNumberFormat="1" applyFont="1" applyFill="1" applyBorder="1" applyAlignment="1">
      <alignment horizontal="center" vertical="center"/>
    </xf>
    <xf numFmtId="0" fontId="35" fillId="0" borderId="3" xfId="0" applyFont="1" applyBorder="1"/>
    <xf numFmtId="49" fontId="40" fillId="4" borderId="3" xfId="18" applyNumberFormat="1" applyFont="1" applyFill="1" applyBorder="1" applyAlignment="1">
      <alignment vertical="center"/>
    </xf>
    <xf numFmtId="49" fontId="40" fillId="4" borderId="3" xfId="12" applyNumberFormat="1" applyFont="1" applyFill="1" applyBorder="1" applyAlignment="1">
      <alignment horizontal="center" vertical="center" wrapText="1"/>
    </xf>
    <xf numFmtId="49" fontId="40" fillId="4" borderId="3" xfId="15" applyNumberFormat="1" applyFont="1" applyFill="1" applyBorder="1" applyAlignment="1">
      <alignment vertical="center" wrapText="1"/>
    </xf>
    <xf numFmtId="49" fontId="40" fillId="0" borderId="3" xfId="15" applyNumberFormat="1" applyFont="1" applyBorder="1" applyAlignment="1">
      <alignment vertical="center" wrapText="1"/>
    </xf>
    <xf numFmtId="49" fontId="37" fillId="0" borderId="3" xfId="0" applyNumberFormat="1" applyFont="1" applyFill="1" applyBorder="1" applyAlignment="1">
      <alignment vertical="center" wrapText="1"/>
    </xf>
    <xf numFmtId="0" fontId="33" fillId="0" borderId="7" xfId="36" quotePrefix="1" applyFont="1" applyFill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49" fontId="37" fillId="0" borderId="16" xfId="0" applyNumberFormat="1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33" fillId="3" borderId="16" xfId="36" applyFont="1" applyFill="1" applyBorder="1" applyAlignment="1">
      <alignment horizontal="center" vertical="center"/>
    </xf>
    <xf numFmtId="0" fontId="34" fillId="3" borderId="16" xfId="36" applyNumberFormat="1" applyFont="1" applyFill="1" applyBorder="1" applyAlignment="1">
      <alignment horizontal="center" vertical="center"/>
    </xf>
    <xf numFmtId="43" fontId="74" fillId="0" borderId="16" xfId="1" applyFont="1" applyFill="1" applyBorder="1"/>
    <xf numFmtId="0" fontId="34" fillId="0" borderId="5" xfId="0" applyFont="1" applyBorder="1" applyAlignment="1">
      <alignment horizontal="center"/>
    </xf>
    <xf numFmtId="49" fontId="34" fillId="0" borderId="5" xfId="0" applyNumberFormat="1" applyFont="1" applyBorder="1"/>
    <xf numFmtId="49" fontId="34" fillId="0" borderId="5" xfId="0" applyNumberFormat="1" applyFont="1" applyBorder="1" applyAlignment="1">
      <alignment horizontal="left" wrapText="1"/>
    </xf>
    <xf numFmtId="49" fontId="34" fillId="0" borderId="5" xfId="0" applyNumberFormat="1" applyFont="1" applyBorder="1" applyAlignment="1">
      <alignment wrapText="1"/>
    </xf>
    <xf numFmtId="0" fontId="34" fillId="0" borderId="5" xfId="0" applyFont="1" applyBorder="1"/>
    <xf numFmtId="14" fontId="34" fillId="0" borderId="5" xfId="0" applyNumberFormat="1" applyFont="1" applyBorder="1" applyAlignment="1">
      <alignment horizontal="center"/>
    </xf>
    <xf numFmtId="14" fontId="34" fillId="0" borderId="5" xfId="0" applyNumberFormat="1" applyFont="1" applyBorder="1"/>
    <xf numFmtId="49" fontId="40" fillId="4" borderId="5" xfId="12" applyNumberFormat="1" applyFont="1" applyFill="1" applyBorder="1" applyAlignment="1">
      <alignment vertical="center" wrapText="1"/>
    </xf>
    <xf numFmtId="0" fontId="34" fillId="0" borderId="5" xfId="0" applyNumberFormat="1" applyFont="1" applyBorder="1" applyAlignment="1">
      <alignment horizontal="center"/>
    </xf>
    <xf numFmtId="3" fontId="34" fillId="0" borderId="5" xfId="0" applyNumberFormat="1" applyFont="1" applyBorder="1"/>
    <xf numFmtId="3" fontId="34" fillId="0" borderId="5" xfId="0" applyNumberFormat="1" applyFont="1" applyBorder="1" applyAlignment="1">
      <alignment horizontal="center"/>
    </xf>
    <xf numFmtId="43" fontId="34" fillId="0" borderId="2" xfId="1" applyFont="1" applyBorder="1"/>
    <xf numFmtId="3" fontId="34" fillId="0" borderId="2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 vertical="center"/>
    </xf>
    <xf numFmtId="165" fontId="40" fillId="0" borderId="3" xfId="14" quotePrefix="1" applyNumberFormat="1" applyFont="1" applyFill="1" applyBorder="1" applyAlignment="1">
      <alignment horizontal="center" vertical="center"/>
    </xf>
    <xf numFmtId="49" fontId="40" fillId="0" borderId="3" xfId="12" applyNumberFormat="1" applyFont="1" applyFill="1" applyBorder="1" applyAlignment="1">
      <alignment horizontal="center" vertical="center" wrapText="1"/>
    </xf>
    <xf numFmtId="0" fontId="64" fillId="0" borderId="3" xfId="20" applyNumberFormat="1" applyFont="1" applyFill="1" applyBorder="1" applyAlignment="1">
      <alignment horizontal="center" vertical="center"/>
    </xf>
    <xf numFmtId="3" fontId="40" fillId="0" borderId="3" xfId="23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/>
    </xf>
    <xf numFmtId="168" fontId="35" fillId="0" borderId="1" xfId="32" applyNumberFormat="1" applyFont="1" applyBorder="1" applyAlignment="1">
      <alignment horizontal="center"/>
    </xf>
    <xf numFmtId="3" fontId="35" fillId="0" borderId="1" xfId="0" applyNumberFormat="1" applyFont="1" applyBorder="1"/>
    <xf numFmtId="0" fontId="35" fillId="0" borderId="1" xfId="0" applyFont="1" applyBorder="1"/>
    <xf numFmtId="0" fontId="8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39" fillId="0" borderId="7" xfId="25" applyFont="1" applyBorder="1" applyAlignment="1">
      <alignment horizontal="center" vertical="center"/>
    </xf>
    <xf numFmtId="0" fontId="39" fillId="0" borderId="13" xfId="25" applyFont="1" applyBorder="1" applyAlignment="1">
      <alignment horizontal="center" vertical="center"/>
    </xf>
    <xf numFmtId="0" fontId="33" fillId="0" borderId="13" xfId="25" applyFont="1" applyBorder="1" applyAlignment="1">
      <alignment horizontal="center" vertical="center"/>
    </xf>
    <xf numFmtId="0" fontId="33" fillId="0" borderId="7" xfId="25" applyFont="1" applyBorder="1" applyAlignment="1">
      <alignment horizontal="center" vertical="center"/>
    </xf>
    <xf numFmtId="0" fontId="33" fillId="0" borderId="1" xfId="25" applyFont="1" applyBorder="1" applyAlignment="1">
      <alignment horizontal="center" vertical="center"/>
    </xf>
    <xf numFmtId="14" fontId="33" fillId="0" borderId="1" xfId="25" applyNumberFormat="1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43" fontId="33" fillId="0" borderId="1" xfId="1" applyFont="1" applyBorder="1" applyAlignment="1">
      <alignment horizontal="center" vertical="center"/>
    </xf>
    <xf numFmtId="0" fontId="33" fillId="0" borderId="1" xfId="25" applyFont="1" applyFill="1" applyBorder="1" applyAlignment="1">
      <alignment horizontal="center" vertical="center"/>
    </xf>
    <xf numFmtId="0" fontId="39" fillId="0" borderId="1" xfId="25" applyFont="1" applyFill="1" applyBorder="1" applyAlignment="1">
      <alignment horizontal="center" vertical="center"/>
    </xf>
    <xf numFmtId="49" fontId="40" fillId="0" borderId="1" xfId="18" quotePrefix="1" applyNumberFormat="1" applyFont="1" applyFill="1" applyBorder="1" applyAlignment="1">
      <alignment vertical="center"/>
    </xf>
    <xf numFmtId="49" fontId="40" fillId="0" borderId="1" xfId="19" quotePrefix="1" applyNumberFormat="1" applyFont="1" applyFill="1" applyBorder="1" applyAlignment="1">
      <alignment horizontal="center" vertical="center"/>
    </xf>
    <xf numFmtId="49" fontId="40" fillId="0" borderId="1" xfId="15" applyNumberFormat="1" applyFont="1" applyFill="1" applyBorder="1" applyAlignment="1">
      <alignment vertical="center" wrapText="1"/>
    </xf>
    <xf numFmtId="49" fontId="40" fillId="0" borderId="1" xfId="21" applyNumberFormat="1" applyFont="1" applyFill="1" applyBorder="1" applyAlignment="1">
      <alignment vertical="center" wrapText="1"/>
    </xf>
    <xf numFmtId="0" fontId="33" fillId="0" borderId="1" xfId="25" applyFont="1" applyFill="1" applyBorder="1" applyAlignment="1">
      <alignment horizontal="center" vertical="center" wrapText="1"/>
    </xf>
    <xf numFmtId="0" fontId="33" fillId="0" borderId="1" xfId="25" quotePrefix="1" applyFont="1" applyFill="1" applyBorder="1" applyAlignment="1">
      <alignment horizontal="center" vertical="center"/>
    </xf>
    <xf numFmtId="3" fontId="40" fillId="0" borderId="1" xfId="23" applyNumberFormat="1" applyFont="1" applyFill="1" applyBorder="1" applyAlignment="1">
      <alignment vertical="center"/>
    </xf>
    <xf numFmtId="41" fontId="33" fillId="0" borderId="1" xfId="25" applyNumberFormat="1" applyFont="1" applyFill="1" applyBorder="1" applyAlignment="1">
      <alignment horizontal="center" vertical="center" wrapText="1"/>
    </xf>
    <xf numFmtId="164" fontId="33" fillId="0" borderId="1" xfId="1" applyNumberFormat="1" applyFont="1" applyFill="1" applyBorder="1" applyAlignment="1">
      <alignment horizontal="center" vertical="center"/>
    </xf>
    <xf numFmtId="43" fontId="40" fillId="0" borderId="1" xfId="1" applyFont="1" applyFill="1" applyBorder="1" applyAlignment="1">
      <alignment vertical="center"/>
    </xf>
    <xf numFmtId="0" fontId="21" fillId="0" borderId="1" xfId="25" applyFont="1" applyFill="1" applyBorder="1" applyAlignment="1">
      <alignment horizontal="center" vertical="center" wrapText="1"/>
    </xf>
    <xf numFmtId="41" fontId="21" fillId="0" borderId="1" xfId="25" applyNumberFormat="1" applyFont="1" applyFill="1" applyBorder="1" applyAlignment="1">
      <alignment vertical="center"/>
    </xf>
    <xf numFmtId="164" fontId="21" fillId="0" borderId="1" xfId="1" applyNumberFormat="1" applyFont="1" applyFill="1" applyBorder="1" applyAlignment="1">
      <alignment vertical="center"/>
    </xf>
    <xf numFmtId="43" fontId="21" fillId="0" borderId="1" xfId="1" applyFont="1" applyFill="1" applyBorder="1" applyAlignment="1">
      <alignment vertical="center"/>
    </xf>
    <xf numFmtId="14" fontId="22" fillId="0" borderId="0" xfId="0" applyNumberFormat="1" applyFont="1" applyAlignment="1">
      <alignment vertical="center" readingOrder="2"/>
    </xf>
    <xf numFmtId="0" fontId="56" fillId="0" borderId="0" xfId="0" applyFont="1" applyAlignment="1"/>
    <xf numFmtId="0" fontId="21" fillId="0" borderId="0" xfId="36" applyFont="1" applyBorder="1" applyAlignment="1">
      <alignment vertical="center"/>
    </xf>
    <xf numFmtId="0" fontId="33" fillId="0" borderId="0" xfId="36" applyFont="1" applyBorder="1" applyAlignment="1"/>
    <xf numFmtId="0" fontId="33" fillId="5" borderId="1" xfId="25" applyFont="1" applyFill="1" applyBorder="1" applyAlignment="1">
      <alignment horizontal="center" vertical="center" wrapText="1"/>
    </xf>
    <xf numFmtId="0" fontId="9" fillId="3" borderId="1" xfId="36" applyFont="1" applyFill="1" applyBorder="1" applyAlignment="1">
      <alignment horizontal="center" vertical="center"/>
    </xf>
    <xf numFmtId="0" fontId="57" fillId="3" borderId="1" xfId="36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/>
    </xf>
    <xf numFmtId="0" fontId="20" fillId="0" borderId="7" xfId="25" applyFont="1" applyBorder="1" applyAlignment="1">
      <alignment horizontal="center" vertical="center"/>
    </xf>
    <xf numFmtId="0" fontId="20" fillId="0" borderId="13" xfId="25" applyFont="1" applyBorder="1" applyAlignment="1">
      <alignment horizontal="center" vertical="center"/>
    </xf>
    <xf numFmtId="0" fontId="9" fillId="0" borderId="13" xfId="25" applyFont="1" applyBorder="1" applyAlignment="1">
      <alignment horizontal="center" vertical="center"/>
    </xf>
    <xf numFmtId="0" fontId="9" fillId="0" borderId="7" xfId="25" applyFont="1" applyBorder="1" applyAlignment="1">
      <alignment horizontal="center" vertical="center"/>
    </xf>
    <xf numFmtId="0" fontId="33" fillId="0" borderId="1" xfId="25" applyFont="1" applyFill="1" applyBorder="1" applyAlignment="1">
      <alignment horizontal="center" vertical="top" wrapText="1"/>
    </xf>
    <xf numFmtId="0" fontId="33" fillId="0" borderId="1" xfId="25" quotePrefix="1" applyFont="1" applyFill="1" applyBorder="1" applyAlignment="1">
      <alignment vertical="top" wrapText="1"/>
    </xf>
    <xf numFmtId="0" fontId="33" fillId="0" borderId="1" xfId="25" applyFont="1" applyBorder="1"/>
    <xf numFmtId="0" fontId="33" fillId="0" borderId="1" xfId="25" applyFont="1" applyBorder="1" applyAlignment="1">
      <alignment horizontal="center"/>
    </xf>
    <xf numFmtId="3" fontId="34" fillId="0" borderId="1" xfId="0" applyNumberFormat="1" applyFont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vertical="center"/>
    </xf>
    <xf numFmtId="14" fontId="34" fillId="3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vertical="center"/>
    </xf>
    <xf numFmtId="43" fontId="34" fillId="3" borderId="1" xfId="1" applyFont="1" applyFill="1" applyBorder="1" applyAlignment="1">
      <alignment vertical="center"/>
    </xf>
    <xf numFmtId="43" fontId="34" fillId="0" borderId="1" xfId="1" applyFont="1" applyFill="1" applyBorder="1" applyAlignment="1">
      <alignment vertical="center"/>
    </xf>
    <xf numFmtId="0" fontId="34" fillId="3" borderId="1" xfId="36" applyNumberFormat="1" applyFont="1" applyFill="1" applyBorder="1" applyAlignment="1">
      <alignment horizontal="center" vertical="center"/>
    </xf>
    <xf numFmtId="0" fontId="21" fillId="3" borderId="1" xfId="36" quotePrefix="1" applyFont="1" applyFill="1" applyBorder="1" applyAlignment="1">
      <alignment vertical="center"/>
    </xf>
    <xf numFmtId="0" fontId="33" fillId="3" borderId="1" xfId="36" quotePrefix="1" applyFont="1" applyFill="1" applyBorder="1" applyAlignment="1">
      <alignment vertical="center"/>
    </xf>
    <xf numFmtId="0" fontId="33" fillId="0" borderId="0" xfId="25" applyFont="1" applyFill="1" applyAlignment="1">
      <alignment horizontal="center"/>
    </xf>
    <xf numFmtId="0" fontId="9" fillId="0" borderId="7" xfId="25" applyFont="1" applyFill="1" applyBorder="1" applyAlignment="1">
      <alignment horizontal="center" vertical="center"/>
    </xf>
    <xf numFmtId="0" fontId="9" fillId="0" borderId="0" xfId="25" applyFont="1" applyFill="1"/>
    <xf numFmtId="0" fontId="9" fillId="3" borderId="1" xfId="36" quotePrefix="1" applyFont="1" applyFill="1" applyBorder="1" applyAlignment="1">
      <alignment horizontal="center" vertical="center"/>
    </xf>
    <xf numFmtId="43" fontId="9" fillId="3" borderId="1" xfId="36" applyNumberFormat="1" applyFont="1" applyFill="1" applyBorder="1" applyAlignment="1">
      <alignment horizontal="center" vertical="center"/>
    </xf>
    <xf numFmtId="0" fontId="9" fillId="0" borderId="1" xfId="36" quotePrefix="1" applyFont="1" applyFill="1" applyBorder="1" applyAlignment="1">
      <alignment horizontal="center" vertical="center"/>
    </xf>
    <xf numFmtId="43" fontId="0" fillId="0" borderId="1" xfId="1" applyFont="1" applyFill="1" applyBorder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left" vertical="center"/>
    </xf>
    <xf numFmtId="43" fontId="33" fillId="0" borderId="1" xfId="1" applyFont="1" applyBorder="1"/>
    <xf numFmtId="43" fontId="33" fillId="0" borderId="9" xfId="1" applyFont="1" applyBorder="1"/>
    <xf numFmtId="43" fontId="33" fillId="0" borderId="1" xfId="1" applyFont="1" applyBorder="1" applyAlignment="1">
      <alignment horizontal="center"/>
    </xf>
    <xf numFmtId="43" fontId="38" fillId="0" borderId="19" xfId="1" applyFont="1" applyFill="1" applyBorder="1" applyAlignment="1">
      <alignment horizontal="right" vertical="center"/>
    </xf>
    <xf numFmtId="164" fontId="18" fillId="3" borderId="1" xfId="1" applyNumberFormat="1" applyFont="1" applyFill="1" applyBorder="1" applyAlignment="1">
      <alignment horizontal="center" vertical="center"/>
    </xf>
    <xf numFmtId="43" fontId="72" fillId="8" borderId="1" xfId="1" applyFont="1" applyFill="1" applyBorder="1" applyAlignment="1">
      <alignment horizontal="center" vertical="center"/>
    </xf>
    <xf numFmtId="41" fontId="27" fillId="0" borderId="41" xfId="32" applyFont="1" applyFill="1" applyBorder="1" applyAlignment="1">
      <alignment horizontal="center" vertical="center"/>
    </xf>
    <xf numFmtId="41" fontId="60" fillId="0" borderId="41" xfId="32" applyFont="1" applyFill="1" applyBorder="1" applyAlignment="1">
      <alignment horizontal="center" vertical="center"/>
    </xf>
    <xf numFmtId="41" fontId="27" fillId="0" borderId="41" xfId="32" applyFont="1" applyFill="1" applyBorder="1" applyAlignment="1">
      <alignment horizontal="right" vertical="center"/>
    </xf>
    <xf numFmtId="43" fontId="27" fillId="0" borderId="41" xfId="1" applyFont="1" applyFill="1" applyBorder="1" applyAlignment="1">
      <alignment vertical="center"/>
    </xf>
    <xf numFmtId="41" fontId="27" fillId="0" borderId="1" xfId="32" applyFont="1" applyFill="1" applyBorder="1" applyAlignment="1">
      <alignment vertical="center"/>
    </xf>
    <xf numFmtId="0" fontId="18" fillId="0" borderId="1" xfId="1" applyNumberFormat="1" applyFont="1" applyFill="1" applyBorder="1" applyAlignment="1"/>
    <xf numFmtId="41" fontId="27" fillId="0" borderId="1" xfId="32" applyFont="1" applyFill="1" applyBorder="1" applyAlignment="1">
      <alignment horizontal="right" vertical="center"/>
    </xf>
    <xf numFmtId="41" fontId="27" fillId="0" borderId="1" xfId="32" applyFont="1" applyFill="1" applyBorder="1" applyAlignment="1">
      <alignment horizontal="center" vertical="center"/>
    </xf>
    <xf numFmtId="43" fontId="27" fillId="0" borderId="1" xfId="1" applyFont="1" applyFill="1" applyBorder="1" applyAlignment="1">
      <alignment vertical="center"/>
    </xf>
    <xf numFmtId="0" fontId="9" fillId="0" borderId="1" xfId="1" applyNumberFormat="1" applyFont="1" applyFill="1" applyBorder="1" applyAlignment="1"/>
    <xf numFmtId="0" fontId="13" fillId="0" borderId="1" xfId="1" applyNumberFormat="1" applyFont="1" applyFill="1" applyBorder="1" applyAlignment="1"/>
    <xf numFmtId="41" fontId="58" fillId="0" borderId="1" xfId="32" quotePrefix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/>
    <xf numFmtId="41" fontId="58" fillId="0" borderId="1" xfId="32" applyFont="1" applyFill="1" applyBorder="1" applyAlignment="1">
      <alignment horizontal="center" vertical="center"/>
    </xf>
    <xf numFmtId="41" fontId="58" fillId="0" borderId="1" xfId="32" applyFont="1" applyFill="1" applyBorder="1" applyAlignment="1">
      <alignment vertical="center"/>
    </xf>
    <xf numFmtId="43" fontId="58" fillId="0" borderId="1" xfId="1" quotePrefix="1" applyFont="1" applyFill="1" applyBorder="1" applyAlignment="1">
      <alignment horizontal="center" vertical="center"/>
    </xf>
    <xf numFmtId="0" fontId="34" fillId="7" borderId="3" xfId="33" quotePrefix="1" applyFont="1" applyFill="1" applyBorder="1" applyAlignment="1">
      <alignment horizontal="center" vertical="center"/>
    </xf>
    <xf numFmtId="49" fontId="34" fillId="0" borderId="3" xfId="12" applyNumberFormat="1" applyFont="1" applyFill="1" applyBorder="1" applyAlignment="1">
      <alignment horizontal="center" vertical="center" wrapText="1"/>
    </xf>
    <xf numFmtId="49" fontId="64" fillId="7" borderId="3" xfId="10" applyNumberFormat="1" applyFont="1" applyFill="1" applyBorder="1" applyAlignment="1">
      <alignment horizontal="center" vertical="center"/>
    </xf>
    <xf numFmtId="49" fontId="64" fillId="0" borderId="3" xfId="10" applyNumberFormat="1" applyFont="1" applyFill="1" applyBorder="1" applyAlignment="1">
      <alignment horizontal="center" vertical="center"/>
    </xf>
    <xf numFmtId="14" fontId="34" fillId="0" borderId="3" xfId="33" quotePrefix="1" applyNumberFormat="1" applyFont="1" applyFill="1" applyBorder="1" applyAlignment="1">
      <alignment horizontal="center" vertical="center" wrapText="1"/>
    </xf>
    <xf numFmtId="0" fontId="34" fillId="7" borderId="3" xfId="33" quotePrefix="1" applyFont="1" applyFill="1" applyBorder="1" applyAlignment="1">
      <alignment horizontal="left" vertical="center"/>
    </xf>
    <xf numFmtId="49" fontId="40" fillId="7" borderId="3" xfId="1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49" fontId="34" fillId="7" borderId="3" xfId="33" quotePrefix="1" applyNumberFormat="1" applyFont="1" applyFill="1" applyBorder="1" applyAlignment="1">
      <alignment horizontal="center" vertical="center"/>
    </xf>
    <xf numFmtId="49" fontId="34" fillId="7" borderId="3" xfId="33" applyNumberFormat="1" applyFont="1" applyFill="1" applyBorder="1" applyAlignment="1">
      <alignment horizontal="left" vertical="center"/>
    </xf>
    <xf numFmtId="0" fontId="34" fillId="7" borderId="3" xfId="33" applyFont="1" applyFill="1" applyBorder="1"/>
    <xf numFmtId="0" fontId="34" fillId="7" borderId="3" xfId="33" applyFont="1" applyFill="1" applyBorder="1" applyAlignment="1">
      <alignment vertical="center"/>
    </xf>
    <xf numFmtId="3" fontId="34" fillId="7" borderId="3" xfId="33" applyNumberFormat="1" applyFont="1" applyFill="1" applyBorder="1" applyAlignment="1">
      <alignment horizontal="center" vertical="center"/>
    </xf>
    <xf numFmtId="43" fontId="34" fillId="7" borderId="3" xfId="1" applyFont="1" applyFill="1" applyBorder="1" applyAlignment="1">
      <alignment horizontal="right" vertical="center"/>
    </xf>
    <xf numFmtId="49" fontId="34" fillId="7" borderId="3" xfId="33" applyNumberFormat="1" applyFont="1" applyFill="1" applyBorder="1" applyAlignment="1">
      <alignment horizontal="center" vertical="center"/>
    </xf>
    <xf numFmtId="49" fontId="34" fillId="7" borderId="3" xfId="18" applyNumberFormat="1" applyFont="1" applyFill="1" applyBorder="1" applyAlignment="1">
      <alignment horizontal="center" vertical="center"/>
    </xf>
    <xf numFmtId="49" fontId="34" fillId="7" borderId="3" xfId="15" applyNumberFormat="1" applyFont="1" applyFill="1" applyBorder="1" applyAlignment="1">
      <alignment vertical="center" wrapText="1"/>
    </xf>
    <xf numFmtId="49" fontId="34" fillId="7" borderId="3" xfId="19" quotePrefix="1" applyNumberFormat="1" applyFont="1" applyFill="1" applyBorder="1" applyAlignment="1">
      <alignment horizontal="center" vertical="center"/>
    </xf>
    <xf numFmtId="49" fontId="34" fillId="7" borderId="3" xfId="21" applyNumberFormat="1" applyFont="1" applyFill="1" applyBorder="1" applyAlignment="1">
      <alignment vertical="center" wrapText="1"/>
    </xf>
    <xf numFmtId="49" fontId="34" fillId="7" borderId="3" xfId="33" applyNumberFormat="1" applyFont="1" applyFill="1" applyBorder="1" applyAlignment="1">
      <alignment vertical="center"/>
    </xf>
    <xf numFmtId="49" fontId="34" fillId="7" borderId="3" xfId="22" quotePrefix="1" applyNumberFormat="1" applyFont="1" applyFill="1" applyBorder="1" applyAlignment="1">
      <alignment horizontal="left" vertical="center"/>
    </xf>
    <xf numFmtId="14" fontId="34" fillId="7" borderId="3" xfId="33" quotePrefix="1" applyNumberFormat="1" applyFont="1" applyFill="1" applyBorder="1" applyAlignment="1">
      <alignment horizontal="left" vertical="center"/>
    </xf>
    <xf numFmtId="0" fontId="34" fillId="7" borderId="3" xfId="33" applyFont="1" applyFill="1" applyBorder="1" applyAlignment="1">
      <alignment horizontal="left" vertical="center" wrapText="1"/>
    </xf>
    <xf numFmtId="49" fontId="34" fillId="7" borderId="3" xfId="9" applyNumberFormat="1" applyFont="1" applyFill="1" applyBorder="1" applyAlignment="1">
      <alignment vertical="center"/>
    </xf>
    <xf numFmtId="43" fontId="34" fillId="7" borderId="3" xfId="1" applyFont="1" applyFill="1" applyBorder="1" applyAlignment="1">
      <alignment vertical="center"/>
    </xf>
    <xf numFmtId="3" fontId="34" fillId="7" borderId="3" xfId="23" applyNumberFormat="1" applyFont="1" applyFill="1" applyBorder="1" applyAlignment="1">
      <alignment horizontal="center" vertical="center"/>
    </xf>
    <xf numFmtId="0" fontId="34" fillId="7" borderId="3" xfId="33" applyFont="1" applyFill="1" applyBorder="1" applyAlignment="1">
      <alignment horizontal="left" vertical="center"/>
    </xf>
    <xf numFmtId="0" fontId="77" fillId="2" borderId="0" xfId="0" applyFont="1" applyFill="1"/>
    <xf numFmtId="0" fontId="78" fillId="2" borderId="0" xfId="0" applyFont="1" applyFill="1"/>
    <xf numFmtId="0" fontId="36" fillId="0" borderId="0" xfId="25" applyFont="1" applyAlignment="1">
      <alignment horizontal="center"/>
    </xf>
    <xf numFmtId="0" fontId="2" fillId="0" borderId="0" xfId="25" applyFont="1" applyAlignment="1">
      <alignment horizontal="center"/>
    </xf>
    <xf numFmtId="0" fontId="77" fillId="2" borderId="0" xfId="0" applyFont="1" applyFill="1" applyAlignment="1"/>
    <xf numFmtId="0" fontId="36" fillId="0" borderId="0" xfId="25" applyFont="1"/>
    <xf numFmtId="0" fontId="2" fillId="0" borderId="0" xfId="25" applyFont="1"/>
    <xf numFmtId="0" fontId="2" fillId="0" borderId="0" xfId="25" applyFont="1" applyAlignment="1">
      <alignment horizontal="left"/>
    </xf>
    <xf numFmtId="0" fontId="2" fillId="2" borderId="0" xfId="25" applyFont="1" applyFill="1" applyAlignment="1">
      <alignment horizontal="center" vertical="center" wrapText="1"/>
    </xf>
    <xf numFmtId="0" fontId="29" fillId="0" borderId="1" xfId="25" applyFont="1" applyBorder="1"/>
    <xf numFmtId="0" fontId="29" fillId="0" borderId="16" xfId="25" quotePrefix="1" applyFont="1" applyFill="1" applyBorder="1" applyAlignment="1">
      <alignment vertical="top" wrapText="1"/>
    </xf>
    <xf numFmtId="0" fontId="29" fillId="0" borderId="1" xfId="25" applyFont="1" applyBorder="1" applyAlignment="1">
      <alignment horizontal="left"/>
    </xf>
    <xf numFmtId="0" fontId="80" fillId="0" borderId="1" xfId="0" applyFont="1" applyBorder="1"/>
    <xf numFmtId="0" fontId="29" fillId="0" borderId="7" xfId="25" applyFont="1" applyBorder="1"/>
    <xf numFmtId="0" fontId="29" fillId="0" borderId="0" xfId="25" applyFont="1"/>
    <xf numFmtId="0" fontId="29" fillId="0" borderId="1" xfId="25" quotePrefix="1" applyFont="1" applyFill="1" applyBorder="1" applyAlignment="1">
      <alignment vertical="top" wrapText="1"/>
    </xf>
    <xf numFmtId="0" fontId="29" fillId="0" borderId="1" xfId="25" quotePrefix="1" applyFont="1" applyBorder="1"/>
    <xf numFmtId="43" fontId="29" fillId="0" borderId="1" xfId="1" applyFont="1" applyBorder="1"/>
    <xf numFmtId="0" fontId="29" fillId="0" borderId="1" xfId="25" applyFont="1" applyFill="1" applyBorder="1"/>
    <xf numFmtId="43" fontId="29" fillId="0" borderId="1" xfId="1" applyFont="1" applyFill="1" applyBorder="1"/>
    <xf numFmtId="0" fontId="29" fillId="0" borderId="1" xfId="25" quotePrefix="1" applyFont="1" applyFill="1" applyBorder="1" applyAlignment="1">
      <alignment horizontal="center"/>
    </xf>
    <xf numFmtId="0" fontId="29" fillId="0" borderId="1" xfId="25" applyFont="1" applyBorder="1" applyAlignment="1">
      <alignment horizontal="center"/>
    </xf>
    <xf numFmtId="0" fontId="70" fillId="0" borderId="1" xfId="25" applyFont="1" applyBorder="1"/>
    <xf numFmtId="43" fontId="70" fillId="0" borderId="1" xfId="1" applyFont="1" applyBorder="1"/>
    <xf numFmtId="43" fontId="70" fillId="0" borderId="1" xfId="25" applyNumberFormat="1" applyFont="1" applyBorder="1"/>
    <xf numFmtId="0" fontId="29" fillId="0" borderId="0" xfId="25" applyFont="1" applyAlignment="1">
      <alignment horizontal="left"/>
    </xf>
    <xf numFmtId="43" fontId="29" fillId="0" borderId="0" xfId="25" applyNumberFormat="1" applyFont="1"/>
    <xf numFmtId="0" fontId="29" fillId="0" borderId="0" xfId="25" applyFont="1" applyAlignment="1">
      <alignment horizontal="center"/>
    </xf>
    <xf numFmtId="0" fontId="82" fillId="0" borderId="0" xfId="0" applyFont="1" applyAlignment="1">
      <alignment horizontal="center"/>
    </xf>
    <xf numFmtId="0" fontId="80" fillId="0" borderId="0" xfId="0" applyFont="1"/>
    <xf numFmtId="0" fontId="29" fillId="5" borderId="1" xfId="25" applyFont="1" applyFill="1" applyBorder="1" applyAlignment="1">
      <alignment horizontal="center" vertical="center"/>
    </xf>
    <xf numFmtId="0" fontId="29" fillId="5" borderId="1" xfId="36" applyFont="1" applyFill="1" applyBorder="1" applyAlignment="1">
      <alignment horizontal="center" vertical="center" wrapText="1"/>
    </xf>
    <xf numFmtId="0" fontId="84" fillId="5" borderId="1" xfId="25" applyFont="1" applyFill="1" applyBorder="1" applyAlignment="1">
      <alignment horizontal="center" vertical="center"/>
    </xf>
    <xf numFmtId="0" fontId="84" fillId="5" borderId="6" xfId="25" applyFont="1" applyFill="1" applyBorder="1" applyAlignment="1">
      <alignment horizontal="center" vertical="center"/>
    </xf>
    <xf numFmtId="0" fontId="29" fillId="0" borderId="1" xfId="25" applyFont="1" applyFill="1" applyBorder="1" applyAlignment="1">
      <alignment horizontal="center" vertical="top" wrapText="1"/>
    </xf>
    <xf numFmtId="49" fontId="29" fillId="3" borderId="1" xfId="0" applyNumberFormat="1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  <xf numFmtId="14" fontId="70" fillId="3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9" fillId="3" borderId="1" xfId="0" applyNumberFormat="1" applyFont="1" applyFill="1" applyBorder="1" applyAlignment="1">
      <alignment vertical="center"/>
    </xf>
    <xf numFmtId="43" fontId="29" fillId="0" borderId="1" xfId="1" applyFont="1" applyFill="1" applyBorder="1" applyAlignment="1">
      <alignment vertical="center"/>
    </xf>
    <xf numFmtId="43" fontId="29" fillId="3" borderId="1" xfId="1" applyFont="1" applyFill="1" applyBorder="1" applyAlignment="1">
      <alignment vertical="center"/>
    </xf>
    <xf numFmtId="0" fontId="70" fillId="0" borderId="1" xfId="25" applyFont="1" applyBorder="1" applyAlignment="1">
      <alignment horizontal="center"/>
    </xf>
    <xf numFmtId="0" fontId="36" fillId="0" borderId="0" xfId="33" applyFont="1" applyBorder="1"/>
    <xf numFmtId="0" fontId="36" fillId="0" borderId="0" xfId="33" applyFont="1"/>
    <xf numFmtId="43" fontId="36" fillId="0" borderId="0" xfId="35" applyFont="1"/>
    <xf numFmtId="0" fontId="36" fillId="0" borderId="0" xfId="33" applyFont="1" applyAlignment="1">
      <alignment horizontal="center"/>
    </xf>
    <xf numFmtId="0" fontId="36" fillId="0" borderId="0" xfId="33" applyFont="1" applyFill="1"/>
    <xf numFmtId="0" fontId="77" fillId="0" borderId="0" xfId="0" applyFont="1" applyAlignment="1">
      <alignment vertical="center"/>
    </xf>
    <xf numFmtId="3" fontId="36" fillId="0" borderId="0" xfId="33" applyNumberFormat="1" applyFont="1" applyBorder="1"/>
    <xf numFmtId="0" fontId="77" fillId="0" borderId="0" xfId="0" applyFont="1"/>
    <xf numFmtId="49" fontId="34" fillId="3" borderId="1" xfId="0" quotePrefix="1" applyNumberFormat="1" applyFont="1" applyFill="1" applyBorder="1" applyAlignment="1">
      <alignment horizontal="center" vertical="center"/>
    </xf>
    <xf numFmtId="41" fontId="21" fillId="3" borderId="1" xfId="32" applyFont="1" applyFill="1" applyBorder="1" applyAlignment="1">
      <alignment vertical="center"/>
    </xf>
    <xf numFmtId="0" fontId="22" fillId="0" borderId="0" xfId="0" applyFont="1" applyAlignment="1">
      <alignment horizontal="center" vertical="center" readingOrder="2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1" fontId="8" fillId="0" borderId="0" xfId="32" applyFont="1"/>
    <xf numFmtId="41" fontId="29" fillId="0" borderId="1" xfId="32" applyFont="1" applyBorder="1"/>
    <xf numFmtId="164" fontId="29" fillId="0" borderId="1" xfId="1" applyNumberFormat="1" applyFont="1" applyBorder="1" applyAlignment="1">
      <alignment horizontal="center"/>
    </xf>
    <xf numFmtId="41" fontId="29" fillId="0" borderId="1" xfId="3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34" fillId="0" borderId="0" xfId="33" applyFont="1" applyBorder="1" applyAlignment="1">
      <alignment horizontal="center"/>
    </xf>
    <xf numFmtId="0" fontId="35" fillId="0" borderId="0" xfId="33" applyFont="1" applyAlignment="1">
      <alignment horizont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4" fillId="0" borderId="0" xfId="33" applyFont="1" applyAlignment="1">
      <alignment horizontal="center"/>
    </xf>
    <xf numFmtId="0" fontId="50" fillId="0" borderId="0" xfId="33" applyFont="1" applyAlignment="1">
      <alignment horizontal="center"/>
    </xf>
    <xf numFmtId="0" fontId="29" fillId="5" borderId="1" xfId="25" applyFont="1" applyFill="1" applyBorder="1" applyAlignment="1">
      <alignment horizontal="center" vertical="center" wrapText="1"/>
    </xf>
    <xf numFmtId="166" fontId="29" fillId="5" borderId="8" xfId="25" quotePrefix="1" applyNumberFormat="1" applyFont="1" applyFill="1" applyBorder="1" applyAlignment="1">
      <alignment horizontal="center" vertical="center"/>
    </xf>
    <xf numFmtId="166" fontId="29" fillId="5" borderId="21" xfId="25" applyNumberFormat="1" applyFont="1" applyFill="1" applyBorder="1" applyAlignment="1">
      <alignment horizontal="center" vertical="center"/>
    </xf>
    <xf numFmtId="0" fontId="29" fillId="5" borderId="1" xfId="25" applyFont="1" applyFill="1" applyBorder="1" applyAlignment="1">
      <alignment horizontal="center" vertical="center"/>
    </xf>
    <xf numFmtId="0" fontId="21" fillId="0" borderId="0" xfId="25" applyFont="1" applyAlignment="1">
      <alignment horizontal="center"/>
    </xf>
    <xf numFmtId="0" fontId="21" fillId="0" borderId="0" xfId="25" applyFont="1" applyAlignment="1">
      <alignment horizontal="center" vertical="center"/>
    </xf>
    <xf numFmtId="0" fontId="33" fillId="0" borderId="0" xfId="25" applyFont="1" applyAlignment="1">
      <alignment horizontal="center"/>
    </xf>
    <xf numFmtId="0" fontId="77" fillId="2" borderId="0" xfId="0" applyFont="1" applyFill="1" applyAlignment="1">
      <alignment horizontal="left"/>
    </xf>
    <xf numFmtId="0" fontId="29" fillId="0" borderId="0" xfId="25" applyFont="1" applyAlignment="1">
      <alignment horizontal="center"/>
    </xf>
    <xf numFmtId="0" fontId="29" fillId="0" borderId="6" xfId="25" applyFont="1" applyBorder="1" applyAlignment="1">
      <alignment horizontal="center"/>
    </xf>
    <xf numFmtId="0" fontId="29" fillId="0" borderId="11" xfId="25" applyFont="1" applyBorder="1" applyAlignment="1">
      <alignment horizontal="center"/>
    </xf>
    <xf numFmtId="0" fontId="29" fillId="0" borderId="10" xfId="25" applyFont="1" applyBorder="1" applyAlignment="1">
      <alignment horizontal="center"/>
    </xf>
    <xf numFmtId="0" fontId="29" fillId="5" borderId="13" xfId="25" applyFont="1" applyFill="1" applyBorder="1" applyAlignment="1">
      <alignment horizontal="center" vertical="center" wrapText="1"/>
    </xf>
    <xf numFmtId="0" fontId="29" fillId="5" borderId="19" xfId="25" applyFont="1" applyFill="1" applyBorder="1" applyAlignment="1">
      <alignment horizontal="center" vertical="center" wrapText="1"/>
    </xf>
    <xf numFmtId="0" fontId="29" fillId="5" borderId="8" xfId="25" applyFont="1" applyFill="1" applyBorder="1" applyAlignment="1">
      <alignment horizontal="center" vertical="center" wrapText="1"/>
    </xf>
    <xf numFmtId="0" fontId="29" fillId="5" borderId="13" xfId="25" applyFont="1" applyFill="1" applyBorder="1" applyAlignment="1">
      <alignment horizontal="center" vertical="center"/>
    </xf>
    <xf numFmtId="0" fontId="29" fillId="5" borderId="18" xfId="25" applyFont="1" applyFill="1" applyBorder="1" applyAlignment="1">
      <alignment horizontal="center" vertical="center"/>
    </xf>
    <xf numFmtId="0" fontId="51" fillId="0" borderId="0" xfId="25" applyFont="1" applyAlignment="1">
      <alignment horizontal="center"/>
    </xf>
    <xf numFmtId="0" fontId="82" fillId="0" borderId="0" xfId="33" applyFont="1" applyAlignment="1">
      <alignment horizontal="center"/>
    </xf>
    <xf numFmtId="0" fontId="70" fillId="0" borderId="0" xfId="33" applyFont="1" applyAlignment="1">
      <alignment horizontal="center"/>
    </xf>
    <xf numFmtId="0" fontId="52" fillId="0" borderId="0" xfId="0" applyFont="1" applyAlignment="1">
      <alignment horizontal="center" vertical="center" readingOrder="2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83" fillId="0" borderId="0" xfId="25" applyFont="1" applyAlignment="1">
      <alignment horizontal="center"/>
    </xf>
    <xf numFmtId="0" fontId="83" fillId="0" borderId="0" xfId="0" applyFont="1" applyAlignment="1">
      <alignment horizontal="center"/>
    </xf>
    <xf numFmtId="0" fontId="80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25" applyFont="1" applyAlignment="1">
      <alignment horizontal="center"/>
    </xf>
    <xf numFmtId="0" fontId="8" fillId="0" borderId="0" xfId="0" applyFont="1" applyAlignment="1">
      <alignment horizontal="center" vertical="center" readingOrder="2"/>
    </xf>
    <xf numFmtId="0" fontId="36" fillId="0" borderId="0" xfId="33" applyFont="1" applyAlignment="1">
      <alignment horizontal="center"/>
    </xf>
    <xf numFmtId="0" fontId="85" fillId="0" borderId="0" xfId="33" applyFont="1" applyAlignment="1">
      <alignment horizontal="center"/>
    </xf>
    <xf numFmtId="0" fontId="81" fillId="0" borderId="0" xfId="33" applyFont="1" applyAlignment="1">
      <alignment horizontal="center"/>
    </xf>
    <xf numFmtId="0" fontId="36" fillId="0" borderId="0" xfId="33" applyFont="1" applyBorder="1" applyAlignment="1">
      <alignment horizontal="center"/>
    </xf>
    <xf numFmtId="0" fontId="35" fillId="0" borderId="1" xfId="33" applyFont="1" applyBorder="1" applyAlignment="1">
      <alignment horizontal="center" vertical="center" wrapText="1"/>
    </xf>
    <xf numFmtId="0" fontId="35" fillId="0" borderId="43" xfId="33" applyFont="1" applyBorder="1" applyAlignment="1">
      <alignment horizontal="center"/>
    </xf>
    <xf numFmtId="0" fontId="35" fillId="0" borderId="7" xfId="33" applyFont="1" applyBorder="1" applyAlignment="1">
      <alignment horizontal="center" vertical="center" wrapText="1"/>
    </xf>
    <xf numFmtId="0" fontId="35" fillId="0" borderId="4" xfId="33" applyFont="1" applyBorder="1" applyAlignment="1">
      <alignment horizontal="center" vertical="center" wrapText="1"/>
    </xf>
    <xf numFmtId="0" fontId="35" fillId="0" borderId="1" xfId="33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center" readingOrder="2"/>
    </xf>
    <xf numFmtId="0" fontId="33" fillId="5" borderId="1" xfId="25" applyFont="1" applyFill="1" applyBorder="1" applyAlignment="1">
      <alignment horizontal="center" vertical="center" wrapText="1"/>
    </xf>
    <xf numFmtId="0" fontId="33" fillId="0" borderId="0" xfId="25" applyFont="1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33" fillId="0" borderId="11" xfId="25" applyFont="1" applyBorder="1" applyAlignment="1">
      <alignment horizontal="center"/>
    </xf>
    <xf numFmtId="0" fontId="33" fillId="0" borderId="10" xfId="25" applyFont="1" applyBorder="1" applyAlignment="1">
      <alignment horizontal="center"/>
    </xf>
    <xf numFmtId="0" fontId="32" fillId="0" borderId="0" xfId="25" applyFont="1" applyAlignment="1">
      <alignment horizontal="center"/>
    </xf>
    <xf numFmtId="0" fontId="33" fillId="0" borderId="0" xfId="25" applyFont="1" applyAlignment="1">
      <alignment horizontal="center" vertical="center"/>
    </xf>
    <xf numFmtId="0" fontId="33" fillId="5" borderId="1" xfId="25" applyFont="1" applyFill="1" applyBorder="1" applyAlignment="1">
      <alignment horizontal="center" vertical="center"/>
    </xf>
    <xf numFmtId="0" fontId="33" fillId="5" borderId="13" xfId="25" applyFont="1" applyFill="1" applyBorder="1" applyAlignment="1">
      <alignment horizontal="center" vertical="center" wrapText="1"/>
    </xf>
    <xf numFmtId="0" fontId="33" fillId="5" borderId="19" xfId="25" applyFont="1" applyFill="1" applyBorder="1" applyAlignment="1">
      <alignment horizontal="center" vertical="center" wrapText="1"/>
    </xf>
    <xf numFmtId="0" fontId="33" fillId="5" borderId="8" xfId="25" applyFont="1" applyFill="1" applyBorder="1" applyAlignment="1">
      <alignment horizontal="center" vertical="center" wrapText="1"/>
    </xf>
    <xf numFmtId="0" fontId="33" fillId="5" borderId="18" xfId="25" applyFont="1" applyFill="1" applyBorder="1" applyAlignment="1">
      <alignment horizontal="center" vertical="center" wrapText="1"/>
    </xf>
    <xf numFmtId="0" fontId="33" fillId="5" borderId="13" xfId="25" applyFont="1" applyFill="1" applyBorder="1" applyAlignment="1">
      <alignment horizontal="center" vertical="center"/>
    </xf>
    <xf numFmtId="0" fontId="33" fillId="5" borderId="18" xfId="25" applyFont="1" applyFill="1" applyBorder="1" applyAlignment="1">
      <alignment horizontal="center" vertical="center"/>
    </xf>
    <xf numFmtId="166" fontId="33" fillId="5" borderId="8" xfId="25" quotePrefix="1" applyNumberFormat="1" applyFont="1" applyFill="1" applyBorder="1" applyAlignment="1">
      <alignment horizontal="center" vertical="center"/>
    </xf>
    <xf numFmtId="166" fontId="33" fillId="5" borderId="21" xfId="25" applyNumberFormat="1" applyFont="1" applyFill="1" applyBorder="1" applyAlignment="1">
      <alignment horizontal="center" vertical="center"/>
    </xf>
    <xf numFmtId="164" fontId="36" fillId="0" borderId="0" xfId="1" applyNumberFormat="1" applyFont="1" applyFill="1" applyBorder="1" applyAlignment="1">
      <alignment horizontal="center" vertical="center"/>
    </xf>
    <xf numFmtId="0" fontId="56" fillId="0" borderId="0" xfId="25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top"/>
    </xf>
    <xf numFmtId="0" fontId="85" fillId="0" borderId="0" xfId="0" applyFont="1" applyAlignment="1">
      <alignment horizontal="center"/>
    </xf>
    <xf numFmtId="0" fontId="21" fillId="4" borderId="2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readingOrder="2"/>
    </xf>
    <xf numFmtId="0" fontId="21" fillId="2" borderId="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readingOrder="2"/>
    </xf>
    <xf numFmtId="14" fontId="52" fillId="0" borderId="0" xfId="0" applyNumberFormat="1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/>
    </xf>
    <xf numFmtId="0" fontId="21" fillId="3" borderId="0" xfId="36" applyFont="1" applyFill="1" applyAlignment="1">
      <alignment horizontal="center"/>
    </xf>
    <xf numFmtId="0" fontId="9" fillId="3" borderId="0" xfId="36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57" fillId="3" borderId="1" xfId="36" applyFont="1" applyFill="1" applyBorder="1" applyAlignment="1">
      <alignment horizontal="center" vertical="center" wrapText="1"/>
    </xf>
    <xf numFmtId="0" fontId="57" fillId="3" borderId="1" xfId="36" applyFont="1" applyFill="1" applyBorder="1" applyAlignment="1">
      <alignment horizontal="center" vertical="center"/>
    </xf>
    <xf numFmtId="0" fontId="57" fillId="3" borderId="13" xfId="36" applyFont="1" applyFill="1" applyBorder="1" applyAlignment="1">
      <alignment horizontal="center" vertical="center" wrapText="1"/>
    </xf>
    <xf numFmtId="0" fontId="57" fillId="3" borderId="19" xfId="36" applyFont="1" applyFill="1" applyBorder="1" applyAlignment="1">
      <alignment horizontal="center" vertical="center" wrapText="1"/>
    </xf>
    <xf numFmtId="0" fontId="57" fillId="3" borderId="8" xfId="36" applyFont="1" applyFill="1" applyBorder="1" applyAlignment="1">
      <alignment horizontal="center" vertical="center" wrapText="1"/>
    </xf>
    <xf numFmtId="0" fontId="57" fillId="3" borderId="13" xfId="36" applyFont="1" applyFill="1" applyBorder="1" applyAlignment="1">
      <alignment horizontal="center" vertical="center"/>
    </xf>
    <xf numFmtId="0" fontId="57" fillId="3" borderId="18" xfId="36" applyFont="1" applyFill="1" applyBorder="1" applyAlignment="1">
      <alignment horizontal="center" vertical="center"/>
    </xf>
    <xf numFmtId="166" fontId="57" fillId="3" borderId="8" xfId="36" quotePrefix="1" applyNumberFormat="1" applyFont="1" applyFill="1" applyBorder="1" applyAlignment="1">
      <alignment horizontal="center" vertical="center"/>
    </xf>
    <xf numFmtId="166" fontId="57" fillId="3" borderId="21" xfId="36" applyNumberFormat="1" applyFont="1" applyFill="1" applyBorder="1" applyAlignment="1">
      <alignment horizontal="center" vertical="center"/>
    </xf>
    <xf numFmtId="0" fontId="9" fillId="3" borderId="1" xfId="36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6" fillId="3" borderId="1" xfId="36" applyFont="1" applyFill="1" applyBorder="1" applyAlignment="1">
      <alignment horizontal="center" vertical="center"/>
    </xf>
    <xf numFmtId="0" fontId="9" fillId="3" borderId="1" xfId="36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7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readingOrder="2"/>
    </xf>
    <xf numFmtId="15" fontId="33" fillId="0" borderId="0" xfId="25" quotePrefix="1" applyNumberFormat="1" applyFont="1" applyAlignment="1">
      <alignment horizontal="center" vertical="center"/>
    </xf>
    <xf numFmtId="14" fontId="76" fillId="0" borderId="1" xfId="25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 readingOrder="2"/>
    </xf>
    <xf numFmtId="0" fontId="21" fillId="0" borderId="1" xfId="25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3" fillId="2" borderId="34" xfId="0" applyNumberFormat="1" applyFont="1" applyFill="1" applyBorder="1" applyAlignment="1">
      <alignment horizontal="center" vertical="center"/>
    </xf>
    <xf numFmtId="1" fontId="13" fillId="2" borderId="31" xfId="0" applyNumberFormat="1" applyFont="1" applyFill="1" applyBorder="1" applyAlignment="1">
      <alignment horizontal="center" vertical="center"/>
    </xf>
    <xf numFmtId="1" fontId="13" fillId="2" borderId="3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  <xf numFmtId="0" fontId="33" fillId="0" borderId="0" xfId="36" applyFont="1" applyAlignment="1">
      <alignment horizontal="center"/>
    </xf>
    <xf numFmtId="0" fontId="33" fillId="5" borderId="6" xfId="36" applyFont="1" applyFill="1" applyBorder="1" applyAlignment="1">
      <alignment horizontal="center" vertical="center"/>
    </xf>
    <xf numFmtId="0" fontId="33" fillId="5" borderId="11" xfId="36" applyFont="1" applyFill="1" applyBorder="1" applyAlignment="1">
      <alignment horizontal="center" vertical="center"/>
    </xf>
    <xf numFmtId="0" fontId="33" fillId="5" borderId="10" xfId="36" applyFont="1" applyFill="1" applyBorder="1" applyAlignment="1">
      <alignment horizontal="center" vertical="center"/>
    </xf>
    <xf numFmtId="0" fontId="33" fillId="5" borderId="6" xfId="36" applyFont="1" applyFill="1" applyBorder="1" applyAlignment="1">
      <alignment horizontal="center" vertical="center" wrapText="1"/>
    </xf>
    <xf numFmtId="0" fontId="33" fillId="5" borderId="10" xfId="36" applyFont="1" applyFill="1" applyBorder="1" applyAlignment="1">
      <alignment horizontal="center" vertical="center" wrapText="1"/>
    </xf>
    <xf numFmtId="0" fontId="33" fillId="5" borderId="7" xfId="36" applyFont="1" applyFill="1" applyBorder="1" applyAlignment="1">
      <alignment horizontal="center" vertical="center" wrapText="1" shrinkToFit="1"/>
    </xf>
    <xf numFmtId="0" fontId="33" fillId="5" borderId="4" xfId="36" applyFont="1" applyFill="1" applyBorder="1" applyAlignment="1">
      <alignment horizontal="center" vertical="center" wrapText="1" shrinkToFit="1"/>
    </xf>
    <xf numFmtId="0" fontId="33" fillId="5" borderId="7" xfId="36" applyFont="1" applyFill="1" applyBorder="1" applyAlignment="1">
      <alignment horizontal="center" vertical="center" wrapText="1"/>
    </xf>
    <xf numFmtId="0" fontId="33" fillId="5" borderId="4" xfId="36" applyFont="1" applyFill="1" applyBorder="1" applyAlignment="1">
      <alignment horizontal="center" vertical="center" wrapText="1"/>
    </xf>
    <xf numFmtId="0" fontId="33" fillId="5" borderId="7" xfId="36" applyFont="1" applyFill="1" applyBorder="1" applyAlignment="1">
      <alignment horizontal="center" vertical="center"/>
    </xf>
    <xf numFmtId="0" fontId="33" fillId="5" borderId="4" xfId="36" applyFont="1" applyFill="1" applyBorder="1" applyAlignment="1">
      <alignment horizontal="center" vertical="center"/>
    </xf>
    <xf numFmtId="0" fontId="33" fillId="5" borderId="13" xfId="36" applyFont="1" applyFill="1" applyBorder="1" applyAlignment="1">
      <alignment horizontal="center" vertical="center"/>
    </xf>
    <xf numFmtId="0" fontId="33" fillId="5" borderId="22" xfId="36" applyFont="1" applyFill="1" applyBorder="1" applyAlignment="1">
      <alignment horizontal="center" vertical="center"/>
    </xf>
    <xf numFmtId="0" fontId="33" fillId="5" borderId="18" xfId="36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0" fontId="21" fillId="0" borderId="0" xfId="36" applyFont="1" applyBorder="1" applyAlignment="1">
      <alignment horizontal="center" vertical="center"/>
    </xf>
    <xf numFmtId="0" fontId="33" fillId="0" borderId="0" xfId="36" applyFont="1" applyBorder="1" applyAlignment="1">
      <alignment horizontal="center"/>
    </xf>
    <xf numFmtId="0" fontId="33" fillId="0" borderId="1" xfId="36" applyFont="1" applyFill="1" applyBorder="1" applyAlignment="1">
      <alignment horizontal="center" vertical="center"/>
    </xf>
    <xf numFmtId="0" fontId="33" fillId="0" borderId="1" xfId="36" applyFont="1" applyFill="1" applyBorder="1" applyAlignment="1">
      <alignment horizontal="center" vertical="center" wrapText="1"/>
    </xf>
    <xf numFmtId="0" fontId="33" fillId="3" borderId="47" xfId="36" applyFont="1" applyFill="1" applyBorder="1" applyAlignment="1">
      <alignment horizontal="center" vertical="center"/>
    </xf>
    <xf numFmtId="0" fontId="33" fillId="3" borderId="46" xfId="36" applyFont="1" applyFill="1" applyBorder="1" applyAlignment="1">
      <alignment horizontal="center" vertical="center"/>
    </xf>
    <xf numFmtId="0" fontId="33" fillId="3" borderId="48" xfId="36" applyFont="1" applyFill="1" applyBorder="1" applyAlignment="1">
      <alignment horizontal="center" vertical="center"/>
    </xf>
    <xf numFmtId="0" fontId="33" fillId="0" borderId="6" xfId="36" applyFont="1" applyFill="1" applyBorder="1" applyAlignment="1">
      <alignment horizontal="center" vertical="center" wrapText="1"/>
    </xf>
    <xf numFmtId="0" fontId="33" fillId="0" borderId="10" xfId="36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0" fontId="56" fillId="0" borderId="0" xfId="36" applyFont="1" applyBorder="1" applyAlignment="1">
      <alignment horizontal="center"/>
    </xf>
    <xf numFmtId="0" fontId="72" fillId="0" borderId="0" xfId="38" applyFont="1" applyFill="1" applyBorder="1" applyAlignment="1">
      <alignment horizontal="center" vertical="center"/>
    </xf>
    <xf numFmtId="0" fontId="70" fillId="0" borderId="49" xfId="38" applyFont="1" applyFill="1" applyBorder="1" applyAlignment="1">
      <alignment horizontal="center"/>
    </xf>
    <xf numFmtId="0" fontId="70" fillId="0" borderId="17" xfId="38" applyFont="1" applyFill="1" applyBorder="1" applyAlignment="1">
      <alignment horizontal="center"/>
    </xf>
    <xf numFmtId="0" fontId="70" fillId="0" borderId="50" xfId="38" applyFont="1" applyFill="1" applyBorder="1" applyAlignment="1">
      <alignment horizontal="center"/>
    </xf>
    <xf numFmtId="0" fontId="70" fillId="0" borderId="51" xfId="38" applyFont="1" applyFill="1" applyBorder="1" applyAlignment="1">
      <alignment horizontal="center"/>
    </xf>
    <xf numFmtId="0" fontId="70" fillId="0" borderId="0" xfId="38" applyFont="1" applyFill="1" applyBorder="1" applyAlignment="1">
      <alignment horizontal="center"/>
    </xf>
    <xf numFmtId="0" fontId="70" fillId="0" borderId="52" xfId="38" applyFont="1" applyFill="1" applyBorder="1" applyAlignment="1">
      <alignment horizontal="center"/>
    </xf>
    <xf numFmtId="0" fontId="43" fillId="0" borderId="51" xfId="38" applyFont="1" applyFill="1" applyBorder="1" applyAlignment="1">
      <alignment horizontal="center"/>
    </xf>
    <xf numFmtId="0" fontId="43" fillId="0" borderId="0" xfId="38" applyFont="1" applyFill="1" applyBorder="1" applyAlignment="1">
      <alignment horizontal="center"/>
    </xf>
    <xf numFmtId="0" fontId="43" fillId="0" borderId="52" xfId="38" applyFont="1" applyFill="1" applyBorder="1" applyAlignment="1">
      <alignment horizontal="center"/>
    </xf>
    <xf numFmtId="0" fontId="43" fillId="8" borderId="1" xfId="38" applyFont="1" applyFill="1" applyBorder="1" applyAlignment="1">
      <alignment horizontal="center"/>
    </xf>
    <xf numFmtId="0" fontId="71" fillId="8" borderId="1" xfId="38" applyFont="1" applyFill="1" applyBorder="1" applyAlignment="1">
      <alignment horizontal="center"/>
    </xf>
    <xf numFmtId="0" fontId="71" fillId="0" borderId="6" xfId="38" applyFont="1" applyFill="1" applyBorder="1" applyAlignment="1">
      <alignment horizontal="center"/>
    </xf>
    <xf numFmtId="0" fontId="71" fillId="0" borderId="10" xfId="38" applyFont="1" applyFill="1" applyBorder="1" applyAlignment="1">
      <alignment horizontal="center"/>
    </xf>
    <xf numFmtId="0" fontId="29" fillId="0" borderId="1" xfId="38" applyFont="1" applyFill="1" applyBorder="1" applyAlignment="1">
      <alignment horizontal="left" vertical="center"/>
    </xf>
    <xf numFmtId="0" fontId="29" fillId="0" borderId="1" xfId="38" applyFont="1" applyFill="1" applyBorder="1" applyAlignment="1">
      <alignment horizontal="center"/>
    </xf>
    <xf numFmtId="0" fontId="72" fillId="8" borderId="1" xfId="38" applyFont="1" applyFill="1" applyBorder="1" applyAlignment="1">
      <alignment horizontal="center" vertical="center"/>
    </xf>
  </cellXfs>
  <cellStyles count="40">
    <cellStyle name="Comma" xfId="1" builtinId="3"/>
    <cellStyle name="Comma [0]" xfId="32" builtinId="6"/>
    <cellStyle name="Comma [0] 2" xfId="34"/>
    <cellStyle name="Comma [0] 2 2" xfId="2"/>
    <cellStyle name="Comma [0] 3" xfId="37"/>
    <cellStyle name="Comma 2" xfId="3"/>
    <cellStyle name="Comma 3" xfId="4"/>
    <cellStyle name="Comma 4" xfId="5"/>
    <cellStyle name="Comma 5" xfId="35"/>
    <cellStyle name="Comma 6" xfId="39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2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33"/>
    <cellStyle name="Normal 28" xfId="38"/>
    <cellStyle name="Normal 3" xfId="25"/>
    <cellStyle name="Normal 3 2" xfId="36"/>
    <cellStyle name="Normal 4" xfId="26"/>
    <cellStyle name="Normal 5" xfId="27"/>
    <cellStyle name="Normal 6" xfId="28"/>
    <cellStyle name="Normal 7" xfId="29"/>
    <cellStyle name="Normal 8" xfId="30"/>
    <cellStyle name="Normal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g"/><Relationship Id="rId1" Type="http://schemas.openxmlformats.org/officeDocument/2006/relationships/image" Target="../media/image1.jpeg"/><Relationship Id="rId5" Type="http://schemas.openxmlformats.org/officeDocument/2006/relationships/image" Target="../media/image3.jpg"/><Relationship Id="rId4" Type="http://schemas.microsoft.com/office/2007/relationships/hdphoto" Target="../media/hdphoto1.wdp"/></Relationships>
</file>

<file path=xl/drawings/_rels/drawing1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6" Type="http://schemas.openxmlformats.org/officeDocument/2006/relationships/image" Target="../media/image4.jpg"/><Relationship Id="rId5" Type="http://schemas.openxmlformats.org/officeDocument/2006/relationships/image" Target="../media/image3.jp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172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533400</xdr:colOff>
      <xdr:row>37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71723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533400</xdr:colOff>
      <xdr:row>37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71723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37</xdr:row>
      <xdr:rowOff>0</xdr:rowOff>
    </xdr:from>
    <xdr:to>
      <xdr:col>2</xdr:col>
      <xdr:colOff>3009900</xdr:colOff>
      <xdr:row>37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7172325"/>
          <a:ext cx="3000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8" name="Picture 1" descr="Logo-Lumaja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9" name="Picture 1" descr="Logo-Lumaja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37</xdr:row>
      <xdr:rowOff>0</xdr:rowOff>
    </xdr:from>
    <xdr:to>
      <xdr:col>11</xdr:col>
      <xdr:colOff>876300</xdr:colOff>
      <xdr:row>37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71723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15" name="Picture 1" descr="Logo-Lumajang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19" name="Picture 1" descr="Logo-Lumajang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9</xdr:col>
      <xdr:colOff>885825</xdr:colOff>
      <xdr:row>37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21" name="Picture 1" descr="Logo-Lumajang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22" name="Picture 1" descr="Logo-Lumajang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561975</xdr:colOff>
      <xdr:row>37</xdr:row>
      <xdr:rowOff>0</xdr:rowOff>
    </xdr:to>
    <xdr:pic>
      <xdr:nvPicPr>
        <xdr:cNvPr id="23" name="Picture 1" descr="Logo-Lumajang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25125" y="71723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37</xdr:row>
      <xdr:rowOff>0</xdr:rowOff>
    </xdr:from>
    <xdr:to>
      <xdr:col>11</xdr:col>
      <xdr:colOff>876300</xdr:colOff>
      <xdr:row>37</xdr:row>
      <xdr:rowOff>0</xdr:rowOff>
    </xdr:to>
    <xdr:pic>
      <xdr:nvPicPr>
        <xdr:cNvPr id="24" name="Picture 1" descr="Logo-Lumajang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25200" y="71723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95250</xdr:colOff>
      <xdr:row>37</xdr:row>
      <xdr:rowOff>0</xdr:rowOff>
    </xdr:to>
    <xdr:pic>
      <xdr:nvPicPr>
        <xdr:cNvPr id="25" name="Picture 1" descr="Logo-Lumajang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37</xdr:row>
      <xdr:rowOff>0</xdr:rowOff>
    </xdr:from>
    <xdr:to>
      <xdr:col>9</xdr:col>
      <xdr:colOff>523875</xdr:colOff>
      <xdr:row>37</xdr:row>
      <xdr:rowOff>0</xdr:rowOff>
    </xdr:to>
    <xdr:pic>
      <xdr:nvPicPr>
        <xdr:cNvPr id="26" name="Picture 1" descr="Logo-Lumajang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717232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10</xdr:col>
      <xdr:colOff>247651</xdr:colOff>
      <xdr:row>37</xdr:row>
      <xdr:rowOff>0</xdr:rowOff>
    </xdr:to>
    <xdr:pic>
      <xdr:nvPicPr>
        <xdr:cNvPr id="27" name="Picture 2" descr="Logo-Lumajang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37</xdr:row>
      <xdr:rowOff>0</xdr:rowOff>
    </xdr:from>
    <xdr:to>
      <xdr:col>10</xdr:col>
      <xdr:colOff>247651</xdr:colOff>
      <xdr:row>37</xdr:row>
      <xdr:rowOff>0</xdr:rowOff>
    </xdr:to>
    <xdr:pic>
      <xdr:nvPicPr>
        <xdr:cNvPr id="28" name="Picture 1" descr="Logo-Lumajang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0" y="717232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pic>
      <xdr:nvPicPr>
        <xdr:cNvPr id="29" name="Picture 2" descr="Logo-Lumajang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pic>
      <xdr:nvPicPr>
        <xdr:cNvPr id="30" name="Picture 1" descr="Logo-Lumajang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pic>
      <xdr:nvPicPr>
        <xdr:cNvPr id="31" name="Picture 1" descr="Logo-Lumajang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32" name="Picture 1" descr="Logo-Lumajang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2010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2</xdr:col>
      <xdr:colOff>3175</xdr:colOff>
      <xdr:row>40</xdr:row>
      <xdr:rowOff>0</xdr:rowOff>
    </xdr:to>
    <xdr:pic>
      <xdr:nvPicPr>
        <xdr:cNvPr id="33" name="Picture 2" descr="Logo-Lumajang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2</xdr:col>
      <xdr:colOff>3175</xdr:colOff>
      <xdr:row>40</xdr:row>
      <xdr:rowOff>0</xdr:rowOff>
    </xdr:to>
    <xdr:pic>
      <xdr:nvPicPr>
        <xdr:cNvPr id="34" name="Picture 1" descr="Logo-Lumajang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pic>
      <xdr:nvPicPr>
        <xdr:cNvPr id="35" name="Picture 1" descr="Logo-Lumajang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36" name="Picture 1" descr="Logo-Lumajang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2010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2</xdr:col>
      <xdr:colOff>3175</xdr:colOff>
      <xdr:row>40</xdr:row>
      <xdr:rowOff>0</xdr:rowOff>
    </xdr:to>
    <xdr:pic>
      <xdr:nvPicPr>
        <xdr:cNvPr id="37" name="Picture 2" descr="Logo-Lumajang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0</xdr:rowOff>
    </xdr:from>
    <xdr:to>
      <xdr:col>2</xdr:col>
      <xdr:colOff>3175</xdr:colOff>
      <xdr:row>40</xdr:row>
      <xdr:rowOff>0</xdr:rowOff>
    </xdr:to>
    <xdr:pic>
      <xdr:nvPicPr>
        <xdr:cNvPr id="38" name="Picture 1" descr="Logo-Lumajang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81643</xdr:rowOff>
    </xdr:from>
    <xdr:to>
      <xdr:col>1</xdr:col>
      <xdr:colOff>104775</xdr:colOff>
      <xdr:row>3</xdr:row>
      <xdr:rowOff>46264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A4F2649C-EFB5-4E5B-BFC1-E46A7237FB81}"/>
            </a:ext>
          </a:extLst>
        </xdr:cNvPr>
        <xdr:cNvSpPr txBox="1">
          <a:spLocks noChangeArrowheads="1"/>
        </xdr:cNvSpPr>
      </xdr:nvSpPr>
      <xdr:spPr bwMode="auto">
        <a:xfrm>
          <a:off x="466725" y="576943"/>
          <a:ext cx="104775" cy="212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17</xdr:row>
      <xdr:rowOff>0</xdr:rowOff>
    </xdr:from>
    <xdr:to>
      <xdr:col>1</xdr:col>
      <xdr:colOff>437284</xdr:colOff>
      <xdr:row>17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28BB075B-E0C1-480B-AF64-CDE8EC23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4773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7</xdr:col>
      <xdr:colOff>148864</xdr:colOff>
      <xdr:row>17</xdr:row>
      <xdr:rowOff>0</xdr:rowOff>
    </xdr:to>
    <xdr:pic>
      <xdr:nvPicPr>
        <xdr:cNvPr id="4" name="Picture 2" descr="Logo-Lumajang">
          <a:extLst>
            <a:ext uri="{FF2B5EF4-FFF2-40B4-BE49-F238E27FC236}">
              <a16:creationId xmlns:a16="http://schemas.microsoft.com/office/drawing/2014/main" xmlns="" id="{C4F4B8E2-C406-47B1-8B5B-A8447BA8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9477375"/>
          <a:ext cx="16061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7</xdr:col>
      <xdr:colOff>148864</xdr:colOff>
      <xdr:row>17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D310B5A2-2F8F-46C0-AD08-0955F6E8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9477375"/>
          <a:ext cx="16061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2</xdr:col>
      <xdr:colOff>1143000</xdr:colOff>
      <xdr:row>17</xdr:row>
      <xdr:rowOff>0</xdr:rowOff>
    </xdr:to>
    <xdr:pic>
      <xdr:nvPicPr>
        <xdr:cNvPr id="6" name="Picture 2" descr="Logo-Lumajang">
          <a:extLst>
            <a:ext uri="{FF2B5EF4-FFF2-40B4-BE49-F238E27FC236}">
              <a16:creationId xmlns:a16="http://schemas.microsoft.com/office/drawing/2014/main" xmlns="" id="{685387E6-B737-448D-95A4-DE786103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4773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2</xdr:col>
      <xdr:colOff>1143000</xdr:colOff>
      <xdr:row>17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C1E9890C-BD44-42F6-B3E2-A016F8E1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4773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1</xdr:col>
      <xdr:colOff>437284</xdr:colOff>
      <xdr:row>17</xdr:row>
      <xdr:rowOff>0</xdr:rowOff>
    </xdr:to>
    <xdr:pic>
      <xdr:nvPicPr>
        <xdr:cNvPr id="8" name="Picture 1" descr="Logo-Lumajang">
          <a:extLst>
            <a:ext uri="{FF2B5EF4-FFF2-40B4-BE49-F238E27FC236}">
              <a16:creationId xmlns:a16="http://schemas.microsoft.com/office/drawing/2014/main" xmlns="" id="{3B450B61-8B87-40BB-88C3-A9C9BFBA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4773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2</xdr:col>
      <xdr:colOff>1143000</xdr:colOff>
      <xdr:row>17</xdr:row>
      <xdr:rowOff>0</xdr:rowOff>
    </xdr:to>
    <xdr:pic>
      <xdr:nvPicPr>
        <xdr:cNvPr id="9" name="Picture 2" descr="Logo-Lumajang">
          <a:extLst>
            <a:ext uri="{FF2B5EF4-FFF2-40B4-BE49-F238E27FC236}">
              <a16:creationId xmlns:a16="http://schemas.microsoft.com/office/drawing/2014/main" xmlns="" id="{D6F31A53-2360-4A99-9495-0B7F8386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4773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2</xdr:col>
      <xdr:colOff>1143000</xdr:colOff>
      <xdr:row>17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639CFD9A-46B7-4FF5-AF57-2CDFEF8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4773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194</xdr:row>
      <xdr:rowOff>0</xdr:rowOff>
    </xdr:from>
    <xdr:to>
      <xdr:col>1</xdr:col>
      <xdr:colOff>437284</xdr:colOff>
      <xdr:row>194</xdr:row>
      <xdr:rowOff>0</xdr:rowOff>
    </xdr:to>
    <xdr:pic>
      <xdr:nvPicPr>
        <xdr:cNvPr id="11" name="Picture 2" descr="Logo-Lumajang">
          <a:extLst>
            <a:ext uri="{FF2B5EF4-FFF2-40B4-BE49-F238E27FC236}">
              <a16:creationId xmlns:a16="http://schemas.microsoft.com/office/drawing/2014/main" xmlns="" id="{BCD08F87-367D-4B07-8ADC-114A8B17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9880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194</xdr:row>
      <xdr:rowOff>0</xdr:rowOff>
    </xdr:from>
    <xdr:to>
      <xdr:col>1</xdr:col>
      <xdr:colOff>437284</xdr:colOff>
      <xdr:row>194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68CBE904-B551-4E99-8D5A-E297572F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9880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194</xdr:row>
      <xdr:rowOff>0</xdr:rowOff>
    </xdr:from>
    <xdr:to>
      <xdr:col>1</xdr:col>
      <xdr:colOff>437284</xdr:colOff>
      <xdr:row>194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FFE1085-5617-4712-8E22-C403EBE1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9880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196</xdr:row>
      <xdr:rowOff>0</xdr:rowOff>
    </xdr:from>
    <xdr:to>
      <xdr:col>1</xdr:col>
      <xdr:colOff>437284</xdr:colOff>
      <xdr:row>196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5EEE1B38-589E-433E-8609-0D82F5CA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4071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194</xdr:row>
      <xdr:rowOff>0</xdr:rowOff>
    </xdr:from>
    <xdr:to>
      <xdr:col>2</xdr:col>
      <xdr:colOff>962025</xdr:colOff>
      <xdr:row>194</xdr:row>
      <xdr:rowOff>0</xdr:rowOff>
    </xdr:to>
    <xdr:pic>
      <xdr:nvPicPr>
        <xdr:cNvPr id="15" name="Picture 2" descr="Logo-Lumajang">
          <a:extLst>
            <a:ext uri="{FF2B5EF4-FFF2-40B4-BE49-F238E27FC236}">
              <a16:creationId xmlns:a16="http://schemas.microsoft.com/office/drawing/2014/main" xmlns="" id="{D547C597-711F-4FAE-A4E1-AB6AD300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569880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194</xdr:row>
      <xdr:rowOff>0</xdr:rowOff>
    </xdr:from>
    <xdr:to>
      <xdr:col>2</xdr:col>
      <xdr:colOff>962025</xdr:colOff>
      <xdr:row>194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C78DF4AA-B446-4846-B185-803B52B6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569880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194</xdr:row>
      <xdr:rowOff>0</xdr:rowOff>
    </xdr:from>
    <xdr:to>
      <xdr:col>1</xdr:col>
      <xdr:colOff>437284</xdr:colOff>
      <xdr:row>194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D7ECD5CA-8B47-44C4-BDDE-63650F2E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9880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196</xdr:row>
      <xdr:rowOff>0</xdr:rowOff>
    </xdr:from>
    <xdr:to>
      <xdr:col>1</xdr:col>
      <xdr:colOff>437284</xdr:colOff>
      <xdr:row>196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4C943293-9024-4761-A9C5-2C32243D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4071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194</xdr:row>
      <xdr:rowOff>0</xdr:rowOff>
    </xdr:from>
    <xdr:to>
      <xdr:col>2</xdr:col>
      <xdr:colOff>962025</xdr:colOff>
      <xdr:row>194</xdr:row>
      <xdr:rowOff>0</xdr:rowOff>
    </xdr:to>
    <xdr:pic>
      <xdr:nvPicPr>
        <xdr:cNvPr id="19" name="Picture 2" descr="Logo-Lumajang">
          <a:extLst>
            <a:ext uri="{FF2B5EF4-FFF2-40B4-BE49-F238E27FC236}">
              <a16:creationId xmlns:a16="http://schemas.microsoft.com/office/drawing/2014/main" xmlns="" id="{10DF509B-CFE0-4220-BF52-B5E281E4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569880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194</xdr:row>
      <xdr:rowOff>0</xdr:rowOff>
    </xdr:from>
    <xdr:to>
      <xdr:col>2</xdr:col>
      <xdr:colOff>962025</xdr:colOff>
      <xdr:row>194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47861A88-4E52-4716-82D9-62568427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569880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193</xdr:row>
      <xdr:rowOff>149679</xdr:rowOff>
    </xdr:from>
    <xdr:to>
      <xdr:col>15</xdr:col>
      <xdr:colOff>1247775</xdr:colOff>
      <xdr:row>197</xdr:row>
      <xdr:rowOff>28578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13382625" y="56928204"/>
          <a:ext cx="1247775" cy="7170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122464</xdr:colOff>
      <xdr:row>195</xdr:row>
      <xdr:rowOff>95250</xdr:rowOff>
    </xdr:from>
    <xdr:to>
      <xdr:col>2</xdr:col>
      <xdr:colOff>1423802</xdr:colOff>
      <xdr:row>197</xdr:row>
      <xdr:rowOff>115663</xdr:rowOff>
    </xdr:to>
    <xdr:pic>
      <xdr:nvPicPr>
        <xdr:cNvPr id="22" name="Picture 21"/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122464" y="57292875"/>
          <a:ext cx="2720563" cy="439510"/>
        </a:xfrm>
        <a:prstGeom prst="rect">
          <a:avLst/>
        </a:prstGeom>
        <a:blipFill dpi="0" rotWithShape="1">
          <a:blip xmlns:r="http://schemas.openxmlformats.org/officeDocument/2006/relationships" r:embed="rId5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0</xdr:rowOff>
    </xdr:from>
    <xdr:to>
      <xdr:col>1</xdr:col>
      <xdr:colOff>395287</xdr:colOff>
      <xdr:row>17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610100"/>
          <a:ext cx="8905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1</xdr:col>
      <xdr:colOff>528637</xdr:colOff>
      <xdr:row>17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610100"/>
          <a:ext cx="10239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1</xdr:col>
      <xdr:colOff>528637</xdr:colOff>
      <xdr:row>17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610100"/>
          <a:ext cx="10239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1</xdr:col>
      <xdr:colOff>319087</xdr:colOff>
      <xdr:row>17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610100"/>
          <a:ext cx="8143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128588</xdr:colOff>
      <xdr:row>17</xdr:row>
      <xdr:rowOff>0</xdr:rowOff>
    </xdr:from>
    <xdr:to>
      <xdr:col>5</xdr:col>
      <xdr:colOff>966788</xdr:colOff>
      <xdr:row>17</xdr:row>
      <xdr:rowOff>0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5888" y="4610100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128588</xdr:colOff>
      <xdr:row>17</xdr:row>
      <xdr:rowOff>0</xdr:rowOff>
    </xdr:from>
    <xdr:to>
      <xdr:col>5</xdr:col>
      <xdr:colOff>1147763</xdr:colOff>
      <xdr:row>17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5888" y="4610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381000</xdr:colOff>
      <xdr:row>17</xdr:row>
      <xdr:rowOff>0</xdr:rowOff>
    </xdr:to>
    <xdr:pic>
      <xdr:nvPicPr>
        <xdr:cNvPr id="8" name="Picture 2" descr="Logo-Lumajang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461010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533401</xdr:colOff>
      <xdr:row>12</xdr:row>
      <xdr:rowOff>71438</xdr:rowOff>
    </xdr:from>
    <xdr:to>
      <xdr:col>17</xdr:col>
      <xdr:colOff>297657</xdr:colOff>
      <xdr:row>12</xdr:row>
      <xdr:rowOff>71438</xdr:rowOff>
    </xdr:to>
    <xdr:pic>
      <xdr:nvPicPr>
        <xdr:cNvPr id="9" name="Picture 1" descr="Logo-Lumajang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59076" y="2986088"/>
          <a:ext cx="3738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381000</xdr:colOff>
      <xdr:row>17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461010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69057</xdr:colOff>
      <xdr:row>14</xdr:row>
      <xdr:rowOff>190501</xdr:rowOff>
    </xdr:from>
    <xdr:to>
      <xdr:col>17</xdr:col>
      <xdr:colOff>488157</xdr:colOff>
      <xdr:row>14</xdr:row>
      <xdr:rowOff>190501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94732" y="3867151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283369</xdr:colOff>
      <xdr:row>13</xdr:row>
      <xdr:rowOff>273844</xdr:rowOff>
    </xdr:from>
    <xdr:to>
      <xdr:col>16</xdr:col>
      <xdr:colOff>47625</xdr:colOff>
      <xdr:row>13</xdr:row>
      <xdr:rowOff>273844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99444" y="3569494"/>
          <a:ext cx="3738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381000</xdr:colOff>
      <xdr:row>17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461010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333375</xdr:colOff>
      <xdr:row>9</xdr:row>
      <xdr:rowOff>301625</xdr:rowOff>
    </xdr:from>
    <xdr:to>
      <xdr:col>23</xdr:col>
      <xdr:colOff>38554</xdr:colOff>
      <xdr:row>11</xdr:row>
      <xdr:rowOff>63500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16478250" y="2339975"/>
          <a:ext cx="2753179" cy="428625"/>
        </a:xfrm>
        <a:prstGeom prst="rect">
          <a:avLst/>
        </a:prstGeom>
        <a:blipFill dpi="0" rotWithShape="1">
          <a:blip xmlns:r="http://schemas.openxmlformats.org/officeDocument/2006/relationships" r:embed="rId4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  <xdr:twoCellAnchor editAs="oneCell">
    <xdr:from>
      <xdr:col>20</xdr:col>
      <xdr:colOff>111125</xdr:colOff>
      <xdr:row>12</xdr:row>
      <xdr:rowOff>206375</xdr:rowOff>
    </xdr:from>
    <xdr:to>
      <xdr:col>22</xdr:col>
      <xdr:colOff>152400</xdr:colOff>
      <xdr:row>14</xdr:row>
      <xdr:rowOff>139700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17475200" y="3121025"/>
          <a:ext cx="12604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18</xdr:row>
      <xdr:rowOff>0</xdr:rowOff>
    </xdr:from>
    <xdr:to>
      <xdr:col>1</xdr:col>
      <xdr:colOff>307975</xdr:colOff>
      <xdr:row>18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D00-0000C7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79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441325</xdr:colOff>
      <xdr:row>18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D00-0000C8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1012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441325</xdr:colOff>
      <xdr:row>18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D00-0000C9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1012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33</xdr:col>
      <xdr:colOff>6350</xdr:colOff>
      <xdr:row>16</xdr:row>
      <xdr:rowOff>9525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00000000-0008-0000-0D00-0000CA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51225" y="5133975"/>
          <a:ext cx="6159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33</xdr:col>
      <xdr:colOff>6350</xdr:colOff>
      <xdr:row>16</xdr:row>
      <xdr:rowOff>9525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D00-0000CB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51225" y="5133975"/>
          <a:ext cx="6159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231775</xdr:colOff>
      <xdr:row>18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D00-0000CC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03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231775</xdr:colOff>
      <xdr:row>18</xdr:row>
      <xdr:rowOff>0</xdr:rowOff>
    </xdr:to>
    <xdr:pic>
      <xdr:nvPicPr>
        <xdr:cNvPr id="8" name="Picture 1" descr="Logo-Lumajang">
          <a:extLst>
            <a:ext uri="{FF2B5EF4-FFF2-40B4-BE49-F238E27FC236}">
              <a16:creationId xmlns:a16="http://schemas.microsoft.com/office/drawing/2014/main" xmlns="" id="{00000000-0008-0000-0D00-0000CD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03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260350</xdr:colOff>
      <xdr:row>18</xdr:row>
      <xdr:rowOff>0</xdr:rowOff>
    </xdr:to>
    <xdr:pic>
      <xdr:nvPicPr>
        <xdr:cNvPr id="9" name="Picture 1" descr="Logo-Lumajang">
          <a:extLst>
            <a:ext uri="{FF2B5EF4-FFF2-40B4-BE49-F238E27FC236}">
              <a16:creationId xmlns:a16="http://schemas.microsoft.com/office/drawing/2014/main" xmlns="" id="{00000000-0008-0000-0D00-0000CE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31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260350</xdr:colOff>
      <xdr:row>18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00000000-0008-0000-0D00-0000CF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31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441325</xdr:colOff>
      <xdr:row>18</xdr:row>
      <xdr:rowOff>0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D00-0000D0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1012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317500</xdr:colOff>
      <xdr:row>18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D00-0000D1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89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1</xdr:col>
      <xdr:colOff>317500</xdr:colOff>
      <xdr:row>18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D00-0000D2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81675"/>
          <a:ext cx="889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152400</xdr:colOff>
      <xdr:row>18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00000000-0008-0000-0D00-0000D3E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57816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32</xdr:col>
      <xdr:colOff>381000</xdr:colOff>
      <xdr:row>18</xdr:row>
      <xdr:rowOff>0</xdr:rowOff>
    </xdr:to>
    <xdr:pic>
      <xdr:nvPicPr>
        <xdr:cNvPr id="15" name="Picture 2" descr="Logo-Lumajang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32</xdr:col>
      <xdr:colOff>381000</xdr:colOff>
      <xdr:row>18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32</xdr:col>
      <xdr:colOff>381000</xdr:colOff>
      <xdr:row>18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20</xdr:row>
      <xdr:rowOff>0</xdr:rowOff>
    </xdr:from>
    <xdr:to>
      <xdr:col>32</xdr:col>
      <xdr:colOff>381000</xdr:colOff>
      <xdr:row>20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62007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33</xdr:col>
      <xdr:colOff>432594</xdr:colOff>
      <xdr:row>18</xdr:row>
      <xdr:rowOff>0</xdr:rowOff>
    </xdr:to>
    <xdr:pic>
      <xdr:nvPicPr>
        <xdr:cNvPr id="19" name="Picture 2" descr="Logo-Lumajang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10326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33</xdr:col>
      <xdr:colOff>432594</xdr:colOff>
      <xdr:row>18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10326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32</xdr:col>
      <xdr:colOff>381000</xdr:colOff>
      <xdr:row>18</xdr:row>
      <xdr:rowOff>0</xdr:rowOff>
    </xdr:to>
    <xdr:pic>
      <xdr:nvPicPr>
        <xdr:cNvPr id="21" name="Picture 1" descr="Logo-Lumajang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20</xdr:row>
      <xdr:rowOff>0</xdr:rowOff>
    </xdr:from>
    <xdr:to>
      <xdr:col>32</xdr:col>
      <xdr:colOff>381000</xdr:colOff>
      <xdr:row>20</xdr:row>
      <xdr:rowOff>0</xdr:rowOff>
    </xdr:to>
    <xdr:pic>
      <xdr:nvPicPr>
        <xdr:cNvPr id="22" name="Picture 1" descr="Logo-Lumajang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62007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33</xdr:col>
      <xdr:colOff>432594</xdr:colOff>
      <xdr:row>18</xdr:row>
      <xdr:rowOff>0</xdr:rowOff>
    </xdr:to>
    <xdr:pic>
      <xdr:nvPicPr>
        <xdr:cNvPr id="23" name="Picture 2" descr="Logo-Lumajang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10326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9525</xdr:colOff>
      <xdr:row>18</xdr:row>
      <xdr:rowOff>0</xdr:rowOff>
    </xdr:from>
    <xdr:to>
      <xdr:col>33</xdr:col>
      <xdr:colOff>432594</xdr:colOff>
      <xdr:row>18</xdr:row>
      <xdr:rowOff>0</xdr:rowOff>
    </xdr:to>
    <xdr:pic>
      <xdr:nvPicPr>
        <xdr:cNvPr id="24" name="Picture 1" descr="Logo-Lumajang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5781675"/>
          <a:ext cx="10326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142875</xdr:colOff>
      <xdr:row>18</xdr:row>
      <xdr:rowOff>174625</xdr:rowOff>
    </xdr:from>
    <xdr:to>
      <xdr:col>37</xdr:col>
      <xdr:colOff>451304</xdr:colOff>
      <xdr:row>20</xdr:row>
      <xdr:rowOff>190500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29603700" y="5956300"/>
          <a:ext cx="2746829" cy="434975"/>
        </a:xfrm>
        <a:prstGeom prst="rect">
          <a:avLst/>
        </a:prstGeom>
        <a:blipFill dpi="0" rotWithShape="1">
          <a:blip xmlns:r="http://schemas.openxmlformats.org/officeDocument/2006/relationships" r:embed="rId5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  <xdr:twoCellAnchor editAs="oneCell">
    <xdr:from>
      <xdr:col>29</xdr:col>
      <xdr:colOff>254000</xdr:colOff>
      <xdr:row>15</xdr:row>
      <xdr:rowOff>111125</xdr:rowOff>
    </xdr:from>
    <xdr:to>
      <xdr:col>31</xdr:col>
      <xdr:colOff>295275</xdr:colOff>
      <xdr:row>17</xdr:row>
      <xdr:rowOff>107950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27276425" y="4864100"/>
          <a:ext cx="1260475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</xdr:row>
      <xdr:rowOff>0</xdr:rowOff>
    </xdr:from>
    <xdr:to>
      <xdr:col>1</xdr:col>
      <xdr:colOff>429368</xdr:colOff>
      <xdr:row>12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629025"/>
          <a:ext cx="892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12</xdr:row>
      <xdr:rowOff>0</xdr:rowOff>
    </xdr:from>
    <xdr:to>
      <xdr:col>7</xdr:col>
      <xdr:colOff>1033461</xdr:colOff>
      <xdr:row>12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43725" y="3629025"/>
          <a:ext cx="10239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12</xdr:row>
      <xdr:rowOff>0</xdr:rowOff>
    </xdr:from>
    <xdr:to>
      <xdr:col>7</xdr:col>
      <xdr:colOff>1033461</xdr:colOff>
      <xdr:row>12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43725" y="3629025"/>
          <a:ext cx="10239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12</xdr:row>
      <xdr:rowOff>0</xdr:rowOff>
    </xdr:from>
    <xdr:to>
      <xdr:col>9</xdr:col>
      <xdr:colOff>353965</xdr:colOff>
      <xdr:row>12</xdr:row>
      <xdr:rowOff>0</xdr:rowOff>
    </xdr:to>
    <xdr:pic>
      <xdr:nvPicPr>
        <xdr:cNvPr id="5" name="Picture 2" descr="Logo-Lumajang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86725" y="3629025"/>
          <a:ext cx="13004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12</xdr:row>
      <xdr:rowOff>0</xdr:rowOff>
    </xdr:from>
    <xdr:to>
      <xdr:col>9</xdr:col>
      <xdr:colOff>353965</xdr:colOff>
      <xdr:row>12</xdr:row>
      <xdr:rowOff>0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86725" y="3629025"/>
          <a:ext cx="13004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385159</xdr:colOff>
      <xdr:row>13</xdr:row>
      <xdr:rowOff>0</xdr:rowOff>
    </xdr:from>
    <xdr:to>
      <xdr:col>2</xdr:col>
      <xdr:colOff>233661</xdr:colOff>
      <xdr:row>13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159" y="4118556"/>
          <a:ext cx="1101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814455</xdr:colOff>
      <xdr:row>12</xdr:row>
      <xdr:rowOff>80493</xdr:rowOff>
    </xdr:from>
    <xdr:to>
      <xdr:col>3</xdr:col>
      <xdr:colOff>278207</xdr:colOff>
      <xdr:row>12</xdr:row>
      <xdr:rowOff>80493</xdr:rowOff>
    </xdr:to>
    <xdr:pic>
      <xdr:nvPicPr>
        <xdr:cNvPr id="8" name="Picture 2" descr="Logo-Lumaja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7413" y="3850247"/>
          <a:ext cx="13558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0</xdr:col>
      <xdr:colOff>381000</xdr:colOff>
      <xdr:row>51</xdr:row>
      <xdr:rowOff>0</xdr:rowOff>
    </xdr:to>
    <xdr:pic>
      <xdr:nvPicPr>
        <xdr:cNvPr id="10" name="Picture 2" descr="Logo-Lumaja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0</xdr:col>
      <xdr:colOff>381000</xdr:colOff>
      <xdr:row>51</xdr:row>
      <xdr:rowOff>0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0</xdr:col>
      <xdr:colOff>381000</xdr:colOff>
      <xdr:row>51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0</xdr:col>
      <xdr:colOff>381000</xdr:colOff>
      <xdr:row>53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395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660022</xdr:colOff>
      <xdr:row>51</xdr:row>
      <xdr:rowOff>0</xdr:rowOff>
    </xdr:to>
    <xdr:pic>
      <xdr:nvPicPr>
        <xdr:cNvPr id="14" name="Picture 2" descr="Logo-Lumaja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11310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660022</xdr:colOff>
      <xdr:row>51</xdr:row>
      <xdr:rowOff>0</xdr:rowOff>
    </xdr:to>
    <xdr:pic>
      <xdr:nvPicPr>
        <xdr:cNvPr id="15" name="Picture 1" descr="Logo-Lumaja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11310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0</xdr:col>
      <xdr:colOff>381000</xdr:colOff>
      <xdr:row>51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0</xdr:col>
      <xdr:colOff>381000</xdr:colOff>
      <xdr:row>53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395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660022</xdr:colOff>
      <xdr:row>51</xdr:row>
      <xdr:rowOff>0</xdr:rowOff>
    </xdr:to>
    <xdr:pic>
      <xdr:nvPicPr>
        <xdr:cNvPr id="18" name="Picture 2" descr="Logo-Lumaja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11310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0</xdr:rowOff>
    </xdr:from>
    <xdr:to>
      <xdr:col>1</xdr:col>
      <xdr:colOff>660022</xdr:colOff>
      <xdr:row>51</xdr:row>
      <xdr:rowOff>0</xdr:rowOff>
    </xdr:to>
    <xdr:pic>
      <xdr:nvPicPr>
        <xdr:cNvPr id="19" name="Picture 1" descr="Logo-Lumaja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0014525"/>
          <a:ext cx="11310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9525</xdr:colOff>
      <xdr:row>82</xdr:row>
      <xdr:rowOff>0</xdr:rowOff>
    </xdr:from>
    <xdr:ext cx="371475" cy="0"/>
    <xdr:pic>
      <xdr:nvPicPr>
        <xdr:cNvPr id="20" name="Picture 2" descr="Logo-Lumaja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371475" cy="0"/>
    <xdr:pic>
      <xdr:nvPicPr>
        <xdr:cNvPr id="21" name="Picture 1" descr="Logo-Lumaja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371475" cy="0"/>
    <xdr:pic>
      <xdr:nvPicPr>
        <xdr:cNvPr id="22" name="Picture 1" descr="Logo-Lumaja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84</xdr:row>
      <xdr:rowOff>0</xdr:rowOff>
    </xdr:from>
    <xdr:ext cx="371475" cy="0"/>
    <xdr:pic>
      <xdr:nvPicPr>
        <xdr:cNvPr id="23" name="Picture 1" descr="Logo-Lumaja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535458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1128277" cy="0"/>
    <xdr:pic>
      <xdr:nvPicPr>
        <xdr:cNvPr id="24" name="Picture 2" descr="Logo-Lumaja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11282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1128277" cy="0"/>
    <xdr:pic>
      <xdr:nvPicPr>
        <xdr:cNvPr id="25" name="Picture 1" descr="Logo-Lumaja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11282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371475" cy="0"/>
    <xdr:pic>
      <xdr:nvPicPr>
        <xdr:cNvPr id="26" name="Picture 1" descr="Logo-Lumaja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84</xdr:row>
      <xdr:rowOff>0</xdr:rowOff>
    </xdr:from>
    <xdr:ext cx="371475" cy="0"/>
    <xdr:pic>
      <xdr:nvPicPr>
        <xdr:cNvPr id="27" name="Picture 1" descr="Logo-Lumaja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535458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1128277" cy="0"/>
    <xdr:pic>
      <xdr:nvPicPr>
        <xdr:cNvPr id="28" name="Picture 2" descr="Logo-Lumaja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11282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</xdr:colOff>
      <xdr:row>82</xdr:row>
      <xdr:rowOff>0</xdr:rowOff>
    </xdr:from>
    <xdr:ext cx="1128277" cy="0"/>
    <xdr:pic>
      <xdr:nvPicPr>
        <xdr:cNvPr id="29" name="Picture 1" descr="Logo-Lumaja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9159824"/>
          <a:ext cx="112827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228</xdr:row>
      <xdr:rowOff>0</xdr:rowOff>
    </xdr:from>
    <xdr:to>
      <xdr:col>1</xdr:col>
      <xdr:colOff>104775</xdr:colOff>
      <xdr:row>229</xdr:row>
      <xdr:rowOff>18185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7675" y="9164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43893" name="Picture 1" descr="Logo-Lumajang">
          <a:extLst>
            <a:ext uri="{FF2B5EF4-FFF2-40B4-BE49-F238E27FC236}">
              <a16:creationId xmlns:a16="http://schemas.microsoft.com/office/drawing/2014/main" xmlns="" id="{00000000-0008-0000-0800-000015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838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143894" name="Picture 1" descr="Logo-Lumajang">
          <a:extLst>
            <a:ext uri="{FF2B5EF4-FFF2-40B4-BE49-F238E27FC236}">
              <a16:creationId xmlns:a16="http://schemas.microsoft.com/office/drawing/2014/main" xmlns="" id="{00000000-0008-0000-0800-000016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58388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143895" name="Picture 1" descr="Logo-Lumajang">
          <a:extLst>
            <a:ext uri="{FF2B5EF4-FFF2-40B4-BE49-F238E27FC236}">
              <a16:creationId xmlns:a16="http://schemas.microsoft.com/office/drawing/2014/main" xmlns="" id="{00000000-0008-0000-0800-000017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58388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36</xdr:row>
      <xdr:rowOff>0</xdr:rowOff>
    </xdr:from>
    <xdr:to>
      <xdr:col>2</xdr:col>
      <xdr:colOff>3009900</xdr:colOff>
      <xdr:row>36</xdr:row>
      <xdr:rowOff>0</xdr:rowOff>
    </xdr:to>
    <xdr:pic>
      <xdr:nvPicPr>
        <xdr:cNvPr id="143896" name="Picture 1" descr="Logo-Lumajang">
          <a:extLst>
            <a:ext uri="{FF2B5EF4-FFF2-40B4-BE49-F238E27FC236}">
              <a16:creationId xmlns:a16="http://schemas.microsoft.com/office/drawing/2014/main" xmlns="" id="{00000000-0008-0000-0800-000018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5838825"/>
          <a:ext cx="3000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897" name="Picture 1" descr="Logo-Lumajang">
          <a:extLst>
            <a:ext uri="{FF2B5EF4-FFF2-40B4-BE49-F238E27FC236}">
              <a16:creationId xmlns:a16="http://schemas.microsoft.com/office/drawing/2014/main" xmlns="" id="{00000000-0008-0000-0800-000019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5838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898" name="Picture 1" descr="Logo-Lumajang">
          <a:extLst>
            <a:ext uri="{FF2B5EF4-FFF2-40B4-BE49-F238E27FC236}">
              <a16:creationId xmlns:a16="http://schemas.microsoft.com/office/drawing/2014/main" xmlns="" id="{00000000-0008-0000-0800-00001A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5838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899" name="Picture 1" descr="Logo-Lumajang">
          <a:extLst>
            <a:ext uri="{FF2B5EF4-FFF2-40B4-BE49-F238E27FC236}">
              <a16:creationId xmlns:a16="http://schemas.microsoft.com/office/drawing/2014/main" xmlns="" id="{00000000-0008-0000-0800-00001B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900" name="Picture 1" descr="Logo-Lumajang">
          <a:extLst>
            <a:ext uri="{FF2B5EF4-FFF2-40B4-BE49-F238E27FC236}">
              <a16:creationId xmlns:a16="http://schemas.microsoft.com/office/drawing/2014/main" xmlns="" id="{00000000-0008-0000-0800-00001C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901" name="Picture 1" descr="Logo-Lumajang">
          <a:extLst>
            <a:ext uri="{FF2B5EF4-FFF2-40B4-BE49-F238E27FC236}">
              <a16:creationId xmlns:a16="http://schemas.microsoft.com/office/drawing/2014/main" xmlns="" id="{00000000-0008-0000-0800-00001D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02" name="Picture 1" descr="Logo-Lumajang">
          <a:extLst>
            <a:ext uri="{FF2B5EF4-FFF2-40B4-BE49-F238E27FC236}">
              <a16:creationId xmlns:a16="http://schemas.microsoft.com/office/drawing/2014/main" xmlns="" id="{00000000-0008-0000-0800-00001E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03" name="Picture 1" descr="Logo-Lumajang">
          <a:extLst>
            <a:ext uri="{FF2B5EF4-FFF2-40B4-BE49-F238E27FC236}">
              <a16:creationId xmlns:a16="http://schemas.microsoft.com/office/drawing/2014/main" xmlns="" id="{00000000-0008-0000-0800-00001F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04" name="Picture 1" descr="Logo-Lumajang">
          <a:extLst>
            <a:ext uri="{FF2B5EF4-FFF2-40B4-BE49-F238E27FC236}">
              <a16:creationId xmlns:a16="http://schemas.microsoft.com/office/drawing/2014/main" xmlns="" id="{00000000-0008-0000-0800-000020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143905" name="Picture 1" descr="Logo-Lumajang">
          <a:extLst>
            <a:ext uri="{FF2B5EF4-FFF2-40B4-BE49-F238E27FC236}">
              <a16:creationId xmlns:a16="http://schemas.microsoft.com/office/drawing/2014/main" xmlns="" id="{00000000-0008-0000-0800-000021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77325" y="58388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906" name="Picture 1" descr="Logo-Lumajang">
          <a:extLst>
            <a:ext uri="{FF2B5EF4-FFF2-40B4-BE49-F238E27FC236}">
              <a16:creationId xmlns:a16="http://schemas.microsoft.com/office/drawing/2014/main" xmlns="" id="{00000000-0008-0000-0800-000022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6000750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907" name="Picture 1" descr="Logo-Lumajang">
          <a:extLst>
            <a:ext uri="{FF2B5EF4-FFF2-40B4-BE49-F238E27FC236}">
              <a16:creationId xmlns:a16="http://schemas.microsoft.com/office/drawing/2014/main" xmlns="" id="{00000000-0008-0000-0800-000023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5838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908" name="Picture 1" descr="Logo-Lumajang">
          <a:extLst>
            <a:ext uri="{FF2B5EF4-FFF2-40B4-BE49-F238E27FC236}">
              <a16:creationId xmlns:a16="http://schemas.microsoft.com/office/drawing/2014/main" xmlns="" id="{00000000-0008-0000-0800-000024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5838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909" name="Picture 1" descr="Logo-Lumajang">
          <a:extLst>
            <a:ext uri="{FF2B5EF4-FFF2-40B4-BE49-F238E27FC236}">
              <a16:creationId xmlns:a16="http://schemas.microsoft.com/office/drawing/2014/main" xmlns="" id="{00000000-0008-0000-0800-000025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910" name="Picture 1" descr="Logo-Lumajang">
          <a:extLst>
            <a:ext uri="{FF2B5EF4-FFF2-40B4-BE49-F238E27FC236}">
              <a16:creationId xmlns:a16="http://schemas.microsoft.com/office/drawing/2014/main" xmlns="" id="{00000000-0008-0000-0800-000026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43911" name="Picture 1" descr="Logo-Lumajang">
          <a:extLst>
            <a:ext uri="{FF2B5EF4-FFF2-40B4-BE49-F238E27FC236}">
              <a16:creationId xmlns:a16="http://schemas.microsoft.com/office/drawing/2014/main" xmlns="" id="{00000000-0008-0000-0800-000027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5838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12" name="Picture 1" descr="Logo-Lumajang">
          <a:extLst>
            <a:ext uri="{FF2B5EF4-FFF2-40B4-BE49-F238E27FC236}">
              <a16:creationId xmlns:a16="http://schemas.microsoft.com/office/drawing/2014/main" xmlns="" id="{00000000-0008-0000-0800-000028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13" name="Picture 1" descr="Logo-Lumajang">
          <a:extLst>
            <a:ext uri="{FF2B5EF4-FFF2-40B4-BE49-F238E27FC236}">
              <a16:creationId xmlns:a16="http://schemas.microsoft.com/office/drawing/2014/main" xmlns="" id="{00000000-0008-0000-0800-000029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43914" name="Picture 1" descr="Logo-Lumajang">
          <a:extLst>
            <a:ext uri="{FF2B5EF4-FFF2-40B4-BE49-F238E27FC236}">
              <a16:creationId xmlns:a16="http://schemas.microsoft.com/office/drawing/2014/main" xmlns="" id="{00000000-0008-0000-0800-00002A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10600" y="5838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143915" name="Picture 1" descr="Logo-Lumajang">
          <a:extLst>
            <a:ext uri="{FF2B5EF4-FFF2-40B4-BE49-F238E27FC236}">
              <a16:creationId xmlns:a16="http://schemas.microsoft.com/office/drawing/2014/main" xmlns="" id="{00000000-0008-0000-0800-00002B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77325" y="58388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48787</xdr:colOff>
      <xdr:row>36</xdr:row>
      <xdr:rowOff>0</xdr:rowOff>
    </xdr:to>
    <xdr:pic>
      <xdr:nvPicPr>
        <xdr:cNvPr id="143916" name="Picture 1" descr="Logo-Lumajang">
          <a:extLst>
            <a:ext uri="{FF2B5EF4-FFF2-40B4-BE49-F238E27FC236}">
              <a16:creationId xmlns:a16="http://schemas.microsoft.com/office/drawing/2014/main" xmlns="" id="{00000000-0008-0000-0800-00002C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6000750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477412</xdr:colOff>
      <xdr:row>36</xdr:row>
      <xdr:rowOff>0</xdr:rowOff>
    </xdr:to>
    <xdr:pic>
      <xdr:nvPicPr>
        <xdr:cNvPr id="143917" name="Picture 1" descr="Logo-Lumajang">
          <a:extLst>
            <a:ext uri="{FF2B5EF4-FFF2-40B4-BE49-F238E27FC236}">
              <a16:creationId xmlns:a16="http://schemas.microsoft.com/office/drawing/2014/main" xmlns="" id="{00000000-0008-0000-0800-00002D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15150" y="6324600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10</xdr:col>
      <xdr:colOff>176329</xdr:colOff>
      <xdr:row>36</xdr:row>
      <xdr:rowOff>0</xdr:rowOff>
    </xdr:to>
    <xdr:pic>
      <xdr:nvPicPr>
        <xdr:cNvPr id="143918" name="Picture 2" descr="Logo-Lumajang">
          <a:extLst>
            <a:ext uri="{FF2B5EF4-FFF2-40B4-BE49-F238E27FC236}">
              <a16:creationId xmlns:a16="http://schemas.microsoft.com/office/drawing/2014/main" xmlns="" id="{00000000-0008-0000-0800-00002E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616267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10</xdr:col>
      <xdr:colOff>176329</xdr:colOff>
      <xdr:row>36</xdr:row>
      <xdr:rowOff>0</xdr:rowOff>
    </xdr:to>
    <xdr:pic>
      <xdr:nvPicPr>
        <xdr:cNvPr id="143919" name="Picture 1" descr="Logo-Lumajang">
          <a:extLst>
            <a:ext uri="{FF2B5EF4-FFF2-40B4-BE49-F238E27FC236}">
              <a16:creationId xmlns:a16="http://schemas.microsoft.com/office/drawing/2014/main" xmlns="" id="{00000000-0008-0000-0800-00002F3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616267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0</xdr:colOff>
      <xdr:row>39</xdr:row>
      <xdr:rowOff>0</xdr:rowOff>
    </xdr:to>
    <xdr:pic>
      <xdr:nvPicPr>
        <xdr:cNvPr id="39" name="Picture 2" descr="Logo-Lumaja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0</xdr:colOff>
      <xdr:row>39</xdr:row>
      <xdr:rowOff>0</xdr:rowOff>
    </xdr:to>
    <xdr:pic>
      <xdr:nvPicPr>
        <xdr:cNvPr id="40" name="Picture 1" descr="Logo-Lumaja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0</xdr:colOff>
      <xdr:row>39</xdr:row>
      <xdr:rowOff>0</xdr:rowOff>
    </xdr:to>
    <xdr:pic>
      <xdr:nvPicPr>
        <xdr:cNvPr id="41" name="Picture 1" descr="Logo-Lumaja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1</xdr:col>
      <xdr:colOff>0</xdr:colOff>
      <xdr:row>41</xdr:row>
      <xdr:rowOff>0</xdr:rowOff>
    </xdr:to>
    <xdr:pic>
      <xdr:nvPicPr>
        <xdr:cNvPr id="42" name="Picture 1" descr="Logo-Lumaja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763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547461</xdr:colOff>
      <xdr:row>39</xdr:row>
      <xdr:rowOff>0</xdr:rowOff>
    </xdr:to>
    <xdr:pic>
      <xdr:nvPicPr>
        <xdr:cNvPr id="43" name="Picture 2" descr="Logo-Lumaja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53828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547461</xdr:colOff>
      <xdr:row>39</xdr:row>
      <xdr:rowOff>0</xdr:rowOff>
    </xdr:to>
    <xdr:pic>
      <xdr:nvPicPr>
        <xdr:cNvPr id="44" name="Picture 1" descr="Logo-Lumaja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53828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0</xdr:colOff>
      <xdr:row>39</xdr:row>
      <xdr:rowOff>0</xdr:rowOff>
    </xdr:to>
    <xdr:pic>
      <xdr:nvPicPr>
        <xdr:cNvPr id="45" name="Picture 1" descr="Logo-Lumaja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1</xdr:col>
      <xdr:colOff>0</xdr:colOff>
      <xdr:row>41</xdr:row>
      <xdr:rowOff>0</xdr:rowOff>
    </xdr:to>
    <xdr:pic>
      <xdr:nvPicPr>
        <xdr:cNvPr id="46" name="Picture 1" descr="Logo-Lumaja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76387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547461</xdr:colOff>
      <xdr:row>39</xdr:row>
      <xdr:rowOff>0</xdr:rowOff>
    </xdr:to>
    <xdr:pic>
      <xdr:nvPicPr>
        <xdr:cNvPr id="47" name="Picture 2" descr="Logo-Lumaja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53828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547461</xdr:colOff>
      <xdr:row>39</xdr:row>
      <xdr:rowOff>0</xdr:rowOff>
    </xdr:to>
    <xdr:pic>
      <xdr:nvPicPr>
        <xdr:cNvPr id="48" name="Picture 1" descr="Logo-Lumaja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53828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349</xdr:row>
      <xdr:rowOff>0</xdr:rowOff>
    </xdr:from>
    <xdr:to>
      <xdr:col>1</xdr:col>
      <xdr:colOff>104775</xdr:colOff>
      <xdr:row>350</xdr:row>
      <xdr:rowOff>41563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7675" y="91640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323850</xdr:colOff>
      <xdr:row>343</xdr:row>
      <xdr:rowOff>0</xdr:rowOff>
    </xdr:to>
    <xdr:pic>
      <xdr:nvPicPr>
        <xdr:cNvPr id="23" name="Picture 2" descr="Logo-Lumajang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323850</xdr:colOff>
      <xdr:row>343</xdr:row>
      <xdr:rowOff>0</xdr:rowOff>
    </xdr:to>
    <xdr:pic>
      <xdr:nvPicPr>
        <xdr:cNvPr id="24" name="Picture 1" descr="Logo-Lumajang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323850</xdr:colOff>
      <xdr:row>343</xdr:row>
      <xdr:rowOff>0</xdr:rowOff>
    </xdr:to>
    <xdr:pic>
      <xdr:nvPicPr>
        <xdr:cNvPr id="25" name="Picture 1" descr="Logo-Lumajang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345</xdr:row>
      <xdr:rowOff>0</xdr:rowOff>
    </xdr:from>
    <xdr:to>
      <xdr:col>1</xdr:col>
      <xdr:colOff>323850</xdr:colOff>
      <xdr:row>345</xdr:row>
      <xdr:rowOff>0</xdr:rowOff>
    </xdr:to>
    <xdr:pic>
      <xdr:nvPicPr>
        <xdr:cNvPr id="26" name="Picture 1" descr="Logo-Lumajang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2010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869950</xdr:colOff>
      <xdr:row>343</xdr:row>
      <xdr:rowOff>0</xdr:rowOff>
    </xdr:to>
    <xdr:pic>
      <xdr:nvPicPr>
        <xdr:cNvPr id="27" name="Picture 2" descr="Logo-Lumajang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869950</xdr:colOff>
      <xdr:row>343</xdr:row>
      <xdr:rowOff>0</xdr:rowOff>
    </xdr:to>
    <xdr:pic>
      <xdr:nvPicPr>
        <xdr:cNvPr id="28" name="Picture 1" descr="Logo-Lumajang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323850</xdr:colOff>
      <xdr:row>343</xdr:row>
      <xdr:rowOff>0</xdr:rowOff>
    </xdr:to>
    <xdr:pic>
      <xdr:nvPicPr>
        <xdr:cNvPr id="29" name="Picture 1" descr="Logo-Lumajang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345</xdr:row>
      <xdr:rowOff>0</xdr:rowOff>
    </xdr:from>
    <xdr:to>
      <xdr:col>1</xdr:col>
      <xdr:colOff>323850</xdr:colOff>
      <xdr:row>345</xdr:row>
      <xdr:rowOff>0</xdr:rowOff>
    </xdr:to>
    <xdr:pic>
      <xdr:nvPicPr>
        <xdr:cNvPr id="30" name="Picture 1" descr="Logo-Lumajang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2010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869950</xdr:colOff>
      <xdr:row>343</xdr:row>
      <xdr:rowOff>0</xdr:rowOff>
    </xdr:to>
    <xdr:pic>
      <xdr:nvPicPr>
        <xdr:cNvPr id="31" name="Picture 2" descr="Logo-Lumajang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869950</xdr:colOff>
      <xdr:row>343</xdr:row>
      <xdr:rowOff>0</xdr:rowOff>
    </xdr:to>
    <xdr:pic>
      <xdr:nvPicPr>
        <xdr:cNvPr id="32" name="Picture 1" descr="Logo-Lumajang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7819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230</xdr:row>
      <xdr:rowOff>0</xdr:rowOff>
    </xdr:from>
    <xdr:to>
      <xdr:col>1</xdr:col>
      <xdr:colOff>408709</xdr:colOff>
      <xdr:row>230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28BB075B-E0C1-480B-AF64-CDE8EC23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0201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6</xdr:col>
      <xdr:colOff>488012</xdr:colOff>
      <xdr:row>230</xdr:row>
      <xdr:rowOff>0</xdr:rowOff>
    </xdr:to>
    <xdr:pic>
      <xdr:nvPicPr>
        <xdr:cNvPr id="14" name="Picture 2" descr="Logo-Lumajang">
          <a:extLst>
            <a:ext uri="{FF2B5EF4-FFF2-40B4-BE49-F238E27FC236}">
              <a16:creationId xmlns:a16="http://schemas.microsoft.com/office/drawing/2014/main" xmlns="" id="{C4F4B8E2-C406-47B1-8B5B-A8447BA8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5" y="9020175"/>
          <a:ext cx="16119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6</xdr:col>
      <xdr:colOff>488012</xdr:colOff>
      <xdr:row>230</xdr:row>
      <xdr:rowOff>0</xdr:rowOff>
    </xdr:to>
    <xdr:pic>
      <xdr:nvPicPr>
        <xdr:cNvPr id="15" name="Picture 1" descr="Logo-Lumajang">
          <a:extLst>
            <a:ext uri="{FF2B5EF4-FFF2-40B4-BE49-F238E27FC236}">
              <a16:creationId xmlns:a16="http://schemas.microsoft.com/office/drawing/2014/main" xmlns="" id="{D310B5A2-2F8F-46C0-AD08-0955F6E8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5" y="9020175"/>
          <a:ext cx="16119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230</xdr:row>
      <xdr:rowOff>0</xdr:rowOff>
    </xdr:from>
    <xdr:to>
      <xdr:col>2</xdr:col>
      <xdr:colOff>1076325</xdr:colOff>
      <xdr:row>230</xdr:row>
      <xdr:rowOff>0</xdr:rowOff>
    </xdr:to>
    <xdr:pic>
      <xdr:nvPicPr>
        <xdr:cNvPr id="16" name="Picture 2" descr="Logo-Lumajang">
          <a:extLst>
            <a:ext uri="{FF2B5EF4-FFF2-40B4-BE49-F238E27FC236}">
              <a16:creationId xmlns:a16="http://schemas.microsoft.com/office/drawing/2014/main" xmlns="" id="{685387E6-B737-448D-95A4-DE786103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0201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230</xdr:row>
      <xdr:rowOff>0</xdr:rowOff>
    </xdr:from>
    <xdr:to>
      <xdr:col>2</xdr:col>
      <xdr:colOff>1076325</xdr:colOff>
      <xdr:row>230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C1E9890C-BD44-42F6-B3E2-A016F8E1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0201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230</xdr:row>
      <xdr:rowOff>0</xdr:rowOff>
    </xdr:from>
    <xdr:to>
      <xdr:col>1</xdr:col>
      <xdr:colOff>408709</xdr:colOff>
      <xdr:row>230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3B450B61-8B87-40BB-88C3-A9C9BFBA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020175"/>
          <a:ext cx="8944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230</xdr:row>
      <xdr:rowOff>0</xdr:rowOff>
    </xdr:from>
    <xdr:to>
      <xdr:col>2</xdr:col>
      <xdr:colOff>1076325</xdr:colOff>
      <xdr:row>230</xdr:row>
      <xdr:rowOff>0</xdr:rowOff>
    </xdr:to>
    <xdr:pic>
      <xdr:nvPicPr>
        <xdr:cNvPr id="19" name="Picture 2" descr="Logo-Lumajang">
          <a:extLst>
            <a:ext uri="{FF2B5EF4-FFF2-40B4-BE49-F238E27FC236}">
              <a16:creationId xmlns:a16="http://schemas.microsoft.com/office/drawing/2014/main" xmlns="" id="{D6F31A53-2360-4A99-9495-0B7F8386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0201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230</xdr:row>
      <xdr:rowOff>0</xdr:rowOff>
    </xdr:from>
    <xdr:to>
      <xdr:col>2</xdr:col>
      <xdr:colOff>1076325</xdr:colOff>
      <xdr:row>230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639CFD9A-46B7-4FF5-AF57-2CDFEF8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9020175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0</xdr:rowOff>
    </xdr:from>
    <xdr:to>
      <xdr:col>0</xdr:col>
      <xdr:colOff>345621</xdr:colOff>
      <xdr:row>36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981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69818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69818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36</xdr:row>
      <xdr:rowOff>0</xdr:rowOff>
    </xdr:from>
    <xdr:to>
      <xdr:col>2</xdr:col>
      <xdr:colOff>3009900</xdr:colOff>
      <xdr:row>36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6981825"/>
          <a:ext cx="3000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8" name="Picture 1" descr="Logo-Lumajang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9" name="Picture 1" descr="Logo-Lumajang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3200" y="69818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15" name="Picture 1" descr="Logo-Lumajang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19" name="Picture 1" descr="Logo-Lumajang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9</xdr:col>
      <xdr:colOff>885825</xdr:colOff>
      <xdr:row>36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21" name="Picture 1" descr="Logo-Lumajang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22" name="Picture 1" descr="Logo-Lumajang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561975</xdr:colOff>
      <xdr:row>36</xdr:row>
      <xdr:rowOff>0</xdr:rowOff>
    </xdr:to>
    <xdr:pic>
      <xdr:nvPicPr>
        <xdr:cNvPr id="23" name="Picture 1" descr="Logo-Lumajang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5" y="69818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24" name="Picture 1" descr="Logo-Lumajang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3200" y="698182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8</xdr:col>
      <xdr:colOff>666750</xdr:colOff>
      <xdr:row>36</xdr:row>
      <xdr:rowOff>0</xdr:rowOff>
    </xdr:to>
    <xdr:pic>
      <xdr:nvPicPr>
        <xdr:cNvPr id="25" name="Picture 1" descr="Logo-Lumajang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36</xdr:row>
      <xdr:rowOff>0</xdr:rowOff>
    </xdr:from>
    <xdr:to>
      <xdr:col>9</xdr:col>
      <xdr:colOff>346982</xdr:colOff>
      <xdr:row>36</xdr:row>
      <xdr:rowOff>0</xdr:rowOff>
    </xdr:to>
    <xdr:pic>
      <xdr:nvPicPr>
        <xdr:cNvPr id="26" name="Picture 1" descr="Logo-Lumajang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7675" y="698182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10</xdr:col>
      <xdr:colOff>167368</xdr:colOff>
      <xdr:row>36</xdr:row>
      <xdr:rowOff>0</xdr:rowOff>
    </xdr:to>
    <xdr:pic>
      <xdr:nvPicPr>
        <xdr:cNvPr id="27" name="Picture 2" descr="Logo-Lumajang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10</xdr:col>
      <xdr:colOff>167368</xdr:colOff>
      <xdr:row>36</xdr:row>
      <xdr:rowOff>0</xdr:rowOff>
    </xdr:to>
    <xdr:pic>
      <xdr:nvPicPr>
        <xdr:cNvPr id="28" name="Picture 1" descr="Logo-Lumajang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9175" y="698182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29" name="Picture 2" descr="Logo-Lumajang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0" name="Picture 1" descr="Logo-Lumajang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1" name="Picture 1" descr="Logo-Lumajang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0</xdr:col>
      <xdr:colOff>326571</xdr:colOff>
      <xdr:row>41</xdr:row>
      <xdr:rowOff>0</xdr:rowOff>
    </xdr:to>
    <xdr:pic>
      <xdr:nvPicPr>
        <xdr:cNvPr id="32" name="Picture 1" descr="Logo-Lumajang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934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3" name="Picture 2" descr="Logo-Lumajang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4" name="Picture 1" descr="Logo-Lumajang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5" name="Picture 1" descr="Logo-Lumajang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0</xdr:col>
      <xdr:colOff>326571</xdr:colOff>
      <xdr:row>41</xdr:row>
      <xdr:rowOff>0</xdr:rowOff>
    </xdr:to>
    <xdr:pic>
      <xdr:nvPicPr>
        <xdr:cNvPr id="36" name="Picture 1" descr="Logo-Lumajang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9343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7" name="Picture 2" descr="Logo-Lumajang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8" name="Picture 1" descr="Logo-Lumajang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553325"/>
          <a:ext cx="86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40821</xdr:colOff>
      <xdr:row>31</xdr:row>
      <xdr:rowOff>122464</xdr:rowOff>
    </xdr:from>
    <xdr:to>
      <xdr:col>22</xdr:col>
      <xdr:colOff>312965</xdr:colOff>
      <xdr:row>33</xdr:row>
      <xdr:rowOff>142874</xdr:rowOff>
    </xdr:to>
    <xdr:pic>
      <xdr:nvPicPr>
        <xdr:cNvPr id="39" name="Picture 38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15253607" y="6232071"/>
          <a:ext cx="2721429" cy="428625"/>
        </a:xfrm>
        <a:prstGeom prst="rect">
          <a:avLst/>
        </a:prstGeom>
        <a:blipFill dpi="0" rotWithShape="1">
          <a:blip xmlns:r="http://schemas.openxmlformats.org/officeDocument/2006/relationships" r:embed="rId4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  <xdr:twoCellAnchor editAs="oneCell">
    <xdr:from>
      <xdr:col>19</xdr:col>
      <xdr:colOff>585107</xdr:colOff>
      <xdr:row>36</xdr:row>
      <xdr:rowOff>176893</xdr:rowOff>
    </xdr:from>
    <xdr:to>
      <xdr:col>21</xdr:col>
      <xdr:colOff>608239</xdr:colOff>
      <xdr:row>40</xdr:row>
      <xdr:rowOff>55790</xdr:rowOff>
    </xdr:to>
    <xdr:pic>
      <xdr:nvPicPr>
        <xdr:cNvPr id="40" name="Picture 39"/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16410214" y="7143750"/>
          <a:ext cx="1247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81643</xdr:rowOff>
    </xdr:from>
    <xdr:to>
      <xdr:col>1</xdr:col>
      <xdr:colOff>104775</xdr:colOff>
      <xdr:row>3</xdr:row>
      <xdr:rowOff>46264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A4F2649C-EFB5-4E5B-BFC1-E46A7237FB81}"/>
            </a:ext>
          </a:extLst>
        </xdr:cNvPr>
        <xdr:cNvSpPr txBox="1">
          <a:spLocks noChangeArrowheads="1"/>
        </xdr:cNvSpPr>
      </xdr:nvSpPr>
      <xdr:spPr bwMode="auto">
        <a:xfrm>
          <a:off x="381000" y="576943"/>
          <a:ext cx="104775" cy="212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43</xdr:row>
      <xdr:rowOff>0</xdr:rowOff>
    </xdr:from>
    <xdr:to>
      <xdr:col>1</xdr:col>
      <xdr:colOff>437284</xdr:colOff>
      <xdr:row>43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28BB075B-E0C1-480B-AF64-CDE8EC23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1249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726137</xdr:colOff>
      <xdr:row>43</xdr:row>
      <xdr:rowOff>0</xdr:rowOff>
    </xdr:to>
    <xdr:pic>
      <xdr:nvPicPr>
        <xdr:cNvPr id="4" name="Picture 2" descr="Logo-Lumajang">
          <a:extLst>
            <a:ext uri="{FF2B5EF4-FFF2-40B4-BE49-F238E27FC236}">
              <a16:creationId xmlns:a16="http://schemas.microsoft.com/office/drawing/2014/main" xmlns="" id="{C4F4B8E2-C406-47B1-8B5B-A8447BA8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9124950"/>
          <a:ext cx="16073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726137</xdr:colOff>
      <xdr:row>43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D310B5A2-2F8F-46C0-AD08-0955F6E8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9124950"/>
          <a:ext cx="160734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1143000</xdr:colOff>
      <xdr:row>43</xdr:row>
      <xdr:rowOff>0</xdr:rowOff>
    </xdr:to>
    <xdr:pic>
      <xdr:nvPicPr>
        <xdr:cNvPr id="6" name="Picture 2" descr="Logo-Lumajang">
          <a:extLst>
            <a:ext uri="{FF2B5EF4-FFF2-40B4-BE49-F238E27FC236}">
              <a16:creationId xmlns:a16="http://schemas.microsoft.com/office/drawing/2014/main" xmlns="" id="{685387E6-B737-448D-95A4-DE786103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912495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1143000</xdr:colOff>
      <xdr:row>43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C1E9890C-BD44-42F6-B3E2-A016F8E1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912495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43</xdr:row>
      <xdr:rowOff>0</xdr:rowOff>
    </xdr:from>
    <xdr:to>
      <xdr:col>1</xdr:col>
      <xdr:colOff>437284</xdr:colOff>
      <xdr:row>43</xdr:row>
      <xdr:rowOff>0</xdr:rowOff>
    </xdr:to>
    <xdr:pic>
      <xdr:nvPicPr>
        <xdr:cNvPr id="8" name="Picture 1" descr="Logo-Lumajang">
          <a:extLst>
            <a:ext uri="{FF2B5EF4-FFF2-40B4-BE49-F238E27FC236}">
              <a16:creationId xmlns:a16="http://schemas.microsoft.com/office/drawing/2014/main" xmlns="" id="{3B450B61-8B87-40BB-88C3-A9C9BFBA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12495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1143000</xdr:colOff>
      <xdr:row>43</xdr:row>
      <xdr:rowOff>0</xdr:rowOff>
    </xdr:to>
    <xdr:pic>
      <xdr:nvPicPr>
        <xdr:cNvPr id="9" name="Picture 2" descr="Logo-Lumajang">
          <a:extLst>
            <a:ext uri="{FF2B5EF4-FFF2-40B4-BE49-F238E27FC236}">
              <a16:creationId xmlns:a16="http://schemas.microsoft.com/office/drawing/2014/main" xmlns="" id="{D6F31A53-2360-4A99-9495-0B7F8386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912495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2</xdr:col>
      <xdr:colOff>1143000</xdr:colOff>
      <xdr:row>43</xdr:row>
      <xdr:rowOff>0</xdr:rowOff>
    </xdr:to>
    <xdr:pic>
      <xdr:nvPicPr>
        <xdr:cNvPr id="10" name="Picture 1" descr="Logo-Lumajang">
          <a:extLst>
            <a:ext uri="{FF2B5EF4-FFF2-40B4-BE49-F238E27FC236}">
              <a16:creationId xmlns:a16="http://schemas.microsoft.com/office/drawing/2014/main" xmlns="" id="{639CFD9A-46B7-4FF5-AF57-2CDFEF89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912495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1" name="Picture 2" descr="Logo-Lumajang">
          <a:extLst>
            <a:ext uri="{FF2B5EF4-FFF2-40B4-BE49-F238E27FC236}">
              <a16:creationId xmlns:a16="http://schemas.microsoft.com/office/drawing/2014/main" xmlns="" id="{BCD08F87-367D-4B07-8ADC-114A8B17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2832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68CBE904-B551-4E99-8D5A-E297572F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2832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FFE1085-5617-4712-8E22-C403EBE1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2832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5EEE1B38-589E-433E-8609-0D82F5CA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7023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158</xdr:row>
      <xdr:rowOff>0</xdr:rowOff>
    </xdr:from>
    <xdr:to>
      <xdr:col>2</xdr:col>
      <xdr:colOff>962025</xdr:colOff>
      <xdr:row>158</xdr:row>
      <xdr:rowOff>0</xdr:rowOff>
    </xdr:to>
    <xdr:pic>
      <xdr:nvPicPr>
        <xdr:cNvPr id="15" name="Picture 2" descr="Logo-Lumajang">
          <a:extLst>
            <a:ext uri="{FF2B5EF4-FFF2-40B4-BE49-F238E27FC236}">
              <a16:creationId xmlns:a16="http://schemas.microsoft.com/office/drawing/2014/main" xmlns="" id="{D547C597-711F-4FAE-A4E1-AB6AD300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5628322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158</xdr:row>
      <xdr:rowOff>0</xdr:rowOff>
    </xdr:from>
    <xdr:to>
      <xdr:col>2</xdr:col>
      <xdr:colOff>962025</xdr:colOff>
      <xdr:row>158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C78DF4AA-B446-4846-B185-803B52B6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5628322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D7ECD5CA-8B47-44C4-BDDE-63650F2E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2832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158</xdr:row>
      <xdr:rowOff>0</xdr:rowOff>
    </xdr:from>
    <xdr:to>
      <xdr:col>1</xdr:col>
      <xdr:colOff>437284</xdr:colOff>
      <xdr:row>158</xdr:row>
      <xdr:rowOff>0</xdr:rowOff>
    </xdr:to>
    <xdr:pic>
      <xdr:nvPicPr>
        <xdr:cNvPr id="18" name="Picture 1" descr="Logo-Lumajang">
          <a:extLst>
            <a:ext uri="{FF2B5EF4-FFF2-40B4-BE49-F238E27FC236}">
              <a16:creationId xmlns:a16="http://schemas.microsoft.com/office/drawing/2014/main" xmlns="" id="{4C943293-9024-4761-A9C5-2C32243D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7023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158</xdr:row>
      <xdr:rowOff>0</xdr:rowOff>
    </xdr:from>
    <xdr:to>
      <xdr:col>2</xdr:col>
      <xdr:colOff>962025</xdr:colOff>
      <xdr:row>158</xdr:row>
      <xdr:rowOff>0</xdr:rowOff>
    </xdr:to>
    <xdr:pic>
      <xdr:nvPicPr>
        <xdr:cNvPr id="19" name="Picture 2" descr="Logo-Lumajang">
          <a:extLst>
            <a:ext uri="{FF2B5EF4-FFF2-40B4-BE49-F238E27FC236}">
              <a16:creationId xmlns:a16="http://schemas.microsoft.com/office/drawing/2014/main" xmlns="" id="{10DF509B-CFE0-4220-BF52-B5E281E4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5628322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158</xdr:row>
      <xdr:rowOff>0</xdr:rowOff>
    </xdr:from>
    <xdr:to>
      <xdr:col>2</xdr:col>
      <xdr:colOff>962025</xdr:colOff>
      <xdr:row>158</xdr:row>
      <xdr:rowOff>0</xdr:rowOff>
    </xdr:to>
    <xdr:pic>
      <xdr:nvPicPr>
        <xdr:cNvPr id="20" name="Picture 1" descr="Logo-Lumajang">
          <a:extLst>
            <a:ext uri="{FF2B5EF4-FFF2-40B4-BE49-F238E27FC236}">
              <a16:creationId xmlns:a16="http://schemas.microsoft.com/office/drawing/2014/main" xmlns="" id="{47861A88-4E52-4716-82D9-62568427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5628322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36</xdr:row>
      <xdr:rowOff>0</xdr:rowOff>
    </xdr:from>
    <xdr:to>
      <xdr:col>0</xdr:col>
      <xdr:colOff>345621</xdr:colOff>
      <xdr:row>36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381875"/>
          <a:ext cx="3360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738187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533400</xdr:colOff>
      <xdr:row>36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738187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36</xdr:row>
      <xdr:rowOff>0</xdr:rowOff>
    </xdr:from>
    <xdr:to>
      <xdr:col>2</xdr:col>
      <xdr:colOff>3009900</xdr:colOff>
      <xdr:row>36</xdr:row>
      <xdr:rowOff>0</xdr:rowOff>
    </xdr:to>
    <xdr:pic>
      <xdr:nvPicPr>
        <xdr:cNvPr id="5" name="Picture 1" descr="Logo-Lumajang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7381875"/>
          <a:ext cx="3000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14" name="Picture 1" descr="Logo-Lumajang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77725" y="738187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36</xdr:row>
      <xdr:rowOff>0</xdr:rowOff>
    </xdr:from>
    <xdr:to>
      <xdr:col>11</xdr:col>
      <xdr:colOff>876300</xdr:colOff>
      <xdr:row>36</xdr:row>
      <xdr:rowOff>0</xdr:rowOff>
    </xdr:to>
    <xdr:pic>
      <xdr:nvPicPr>
        <xdr:cNvPr id="24" name="Picture 1" descr="Logo-Lumajang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77725" y="7381875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29" name="Picture 2" descr="Logo-Lumajang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0" name="Picture 1" descr="Logo-Lumajang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1" name="Picture 1" descr="Logo-Lumajang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0</xdr:col>
      <xdr:colOff>326571</xdr:colOff>
      <xdr:row>41</xdr:row>
      <xdr:rowOff>0</xdr:rowOff>
    </xdr:to>
    <xdr:pic>
      <xdr:nvPicPr>
        <xdr:cNvPr id="32" name="Picture 1" descr="Logo-Lumajang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4296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3" name="Picture 2" descr="Logo-Lumajang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864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4" name="Picture 1" descr="Logo-Lumajang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864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0</xdr:col>
      <xdr:colOff>326571</xdr:colOff>
      <xdr:row>39</xdr:row>
      <xdr:rowOff>0</xdr:rowOff>
    </xdr:to>
    <xdr:pic>
      <xdr:nvPicPr>
        <xdr:cNvPr id="35" name="Picture 1" descr="Logo-Lumajang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41</xdr:row>
      <xdr:rowOff>0</xdr:rowOff>
    </xdr:from>
    <xdr:to>
      <xdr:col>0</xdr:col>
      <xdr:colOff>326571</xdr:colOff>
      <xdr:row>41</xdr:row>
      <xdr:rowOff>0</xdr:rowOff>
    </xdr:to>
    <xdr:pic>
      <xdr:nvPicPr>
        <xdr:cNvPr id="36" name="Picture 1" descr="Logo-Lumajang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429625"/>
          <a:ext cx="31704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7" name="Picture 2" descr="Logo-Lumajang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864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0</xdr:rowOff>
    </xdr:from>
    <xdr:to>
      <xdr:col>1</xdr:col>
      <xdr:colOff>397782</xdr:colOff>
      <xdr:row>39</xdr:row>
      <xdr:rowOff>0</xdr:rowOff>
    </xdr:to>
    <xdr:pic>
      <xdr:nvPicPr>
        <xdr:cNvPr id="38" name="Picture 1" descr="Logo-Lumajang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010525"/>
          <a:ext cx="864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40821</xdr:colOff>
      <xdr:row>31</xdr:row>
      <xdr:rowOff>122464</xdr:rowOff>
    </xdr:from>
    <xdr:to>
      <xdr:col>22</xdr:col>
      <xdr:colOff>312964</xdr:colOff>
      <xdr:row>33</xdr:row>
      <xdr:rowOff>170089</xdr:rowOff>
    </xdr:to>
    <xdr:pic>
      <xdr:nvPicPr>
        <xdr:cNvPr id="39" name="Picture 38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17843046" y="6580414"/>
          <a:ext cx="2710543" cy="439510"/>
        </a:xfrm>
        <a:prstGeom prst="rect">
          <a:avLst/>
        </a:prstGeom>
        <a:blipFill dpi="0" rotWithShape="1">
          <a:blip xmlns:r="http://schemas.openxmlformats.org/officeDocument/2006/relationships" r:embed="rId4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  <xdr:twoCellAnchor editAs="oneCell">
    <xdr:from>
      <xdr:col>19</xdr:col>
      <xdr:colOff>585107</xdr:colOff>
      <xdr:row>36</xdr:row>
      <xdr:rowOff>176893</xdr:rowOff>
    </xdr:from>
    <xdr:to>
      <xdr:col>21</xdr:col>
      <xdr:colOff>608239</xdr:colOff>
      <xdr:row>40</xdr:row>
      <xdr:rowOff>110218</xdr:rowOff>
    </xdr:to>
    <xdr:pic>
      <xdr:nvPicPr>
        <xdr:cNvPr id="40" name="Picture 39"/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18996932" y="7558768"/>
          <a:ext cx="1242332" cy="717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0</xdr:rowOff>
    </xdr:from>
    <xdr:to>
      <xdr:col>1</xdr:col>
      <xdr:colOff>348683</xdr:colOff>
      <xdr:row>39</xdr:row>
      <xdr:rowOff>0</xdr:rowOff>
    </xdr:to>
    <xdr:pic>
      <xdr:nvPicPr>
        <xdr:cNvPr id="2" name="Picture 1" descr="Logo-Lumajang">
          <a:extLst>
            <a:ext uri="{FF2B5EF4-FFF2-40B4-BE49-F238E27FC236}">
              <a16:creationId xmlns:a16="http://schemas.microsoft.com/office/drawing/2014/main" xmlns="" id="{00000000-0008-0000-0700-00003C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315075"/>
          <a:ext cx="892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39</xdr:row>
      <xdr:rowOff>0</xdr:rowOff>
    </xdr:from>
    <xdr:to>
      <xdr:col>7</xdr:col>
      <xdr:colOff>1033461</xdr:colOff>
      <xdr:row>39</xdr:row>
      <xdr:rowOff>0</xdr:rowOff>
    </xdr:to>
    <xdr:pic>
      <xdr:nvPicPr>
        <xdr:cNvPr id="3" name="Picture 1" descr="Logo-Lumajang">
          <a:extLst>
            <a:ext uri="{FF2B5EF4-FFF2-40B4-BE49-F238E27FC236}">
              <a16:creationId xmlns:a16="http://schemas.microsoft.com/office/drawing/2014/main" xmlns="" id="{00000000-0008-0000-0700-00003D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6315075"/>
          <a:ext cx="10239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39</xdr:row>
      <xdr:rowOff>0</xdr:rowOff>
    </xdr:from>
    <xdr:to>
      <xdr:col>7</xdr:col>
      <xdr:colOff>1033461</xdr:colOff>
      <xdr:row>39</xdr:row>
      <xdr:rowOff>0</xdr:rowOff>
    </xdr:to>
    <xdr:pic>
      <xdr:nvPicPr>
        <xdr:cNvPr id="4" name="Picture 1" descr="Logo-Lumajang">
          <a:extLst>
            <a:ext uri="{FF2B5EF4-FFF2-40B4-BE49-F238E27FC236}">
              <a16:creationId xmlns:a16="http://schemas.microsoft.com/office/drawing/2014/main" xmlns="" id="{00000000-0008-0000-0700-00003E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6315075"/>
          <a:ext cx="10239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39</xdr:row>
      <xdr:rowOff>0</xdr:rowOff>
    </xdr:from>
    <xdr:to>
      <xdr:col>9</xdr:col>
      <xdr:colOff>112414</xdr:colOff>
      <xdr:row>39</xdr:row>
      <xdr:rowOff>0</xdr:rowOff>
    </xdr:to>
    <xdr:pic>
      <xdr:nvPicPr>
        <xdr:cNvPr id="5" name="Picture 2" descr="Logo-Lumajang">
          <a:extLst>
            <a:ext uri="{FF2B5EF4-FFF2-40B4-BE49-F238E27FC236}">
              <a16:creationId xmlns:a16="http://schemas.microsoft.com/office/drawing/2014/main" xmlns="" id="{00000000-0008-0000-0700-00003F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01100" y="6315075"/>
          <a:ext cx="12889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39</xdr:row>
      <xdr:rowOff>0</xdr:rowOff>
    </xdr:from>
    <xdr:to>
      <xdr:col>9</xdr:col>
      <xdr:colOff>112414</xdr:colOff>
      <xdr:row>39</xdr:row>
      <xdr:rowOff>0</xdr:rowOff>
    </xdr:to>
    <xdr:pic>
      <xdr:nvPicPr>
        <xdr:cNvPr id="6" name="Picture 1" descr="Logo-Lumajang">
          <a:extLst>
            <a:ext uri="{FF2B5EF4-FFF2-40B4-BE49-F238E27FC236}">
              <a16:creationId xmlns:a16="http://schemas.microsoft.com/office/drawing/2014/main" xmlns="" id="{00000000-0008-0000-0700-000040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01100" y="6315075"/>
          <a:ext cx="12889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2</xdr:col>
      <xdr:colOff>469445</xdr:colOff>
      <xdr:row>39</xdr:row>
      <xdr:rowOff>0</xdr:rowOff>
    </xdr:to>
    <xdr:pic>
      <xdr:nvPicPr>
        <xdr:cNvPr id="7" name="Picture 1" descr="Logo-Lumajang">
          <a:extLst>
            <a:ext uri="{FF2B5EF4-FFF2-40B4-BE49-F238E27FC236}">
              <a16:creationId xmlns:a16="http://schemas.microsoft.com/office/drawing/2014/main" xmlns="" id="{00000000-0008-0000-0700-000041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6315075"/>
          <a:ext cx="10953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39</xdr:row>
      <xdr:rowOff>0</xdr:rowOff>
    </xdr:from>
    <xdr:to>
      <xdr:col>3</xdr:col>
      <xdr:colOff>258537</xdr:colOff>
      <xdr:row>39</xdr:row>
      <xdr:rowOff>0</xdr:rowOff>
    </xdr:to>
    <xdr:pic>
      <xdr:nvPicPr>
        <xdr:cNvPr id="8" name="Picture 2" descr="Logo-Lumajang">
          <a:extLst>
            <a:ext uri="{FF2B5EF4-FFF2-40B4-BE49-F238E27FC236}">
              <a16:creationId xmlns:a16="http://schemas.microsoft.com/office/drawing/2014/main" xmlns="" id="{00000000-0008-0000-0700-000042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6315075"/>
          <a:ext cx="13525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39</xdr:row>
      <xdr:rowOff>0</xdr:rowOff>
    </xdr:from>
    <xdr:to>
      <xdr:col>3</xdr:col>
      <xdr:colOff>258537</xdr:colOff>
      <xdr:row>39</xdr:row>
      <xdr:rowOff>0</xdr:rowOff>
    </xdr:to>
    <xdr:pic>
      <xdr:nvPicPr>
        <xdr:cNvPr id="9" name="Picture 1" descr="Logo-Lumajang">
          <a:extLst>
            <a:ext uri="{FF2B5EF4-FFF2-40B4-BE49-F238E27FC236}">
              <a16:creationId xmlns:a16="http://schemas.microsoft.com/office/drawing/2014/main" xmlns="" id="{00000000-0008-0000-0700-0000433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6315075"/>
          <a:ext cx="13525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381000</xdr:colOff>
      <xdr:row>42</xdr:row>
      <xdr:rowOff>0</xdr:rowOff>
    </xdr:to>
    <xdr:pic>
      <xdr:nvPicPr>
        <xdr:cNvPr id="10" name="Picture 2" descr="Logo-Lumajang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381000</xdr:colOff>
      <xdr:row>42</xdr:row>
      <xdr:rowOff>0</xdr:rowOff>
    </xdr:to>
    <xdr:pic>
      <xdr:nvPicPr>
        <xdr:cNvPr id="11" name="Picture 1" descr="Logo-Lumajang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381000</xdr:colOff>
      <xdr:row>42</xdr:row>
      <xdr:rowOff>0</xdr:rowOff>
    </xdr:to>
    <xdr:pic>
      <xdr:nvPicPr>
        <xdr:cNvPr id="12" name="Picture 1" descr="Logo-Lumajang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44</xdr:row>
      <xdr:rowOff>0</xdr:rowOff>
    </xdr:from>
    <xdr:to>
      <xdr:col>0</xdr:col>
      <xdr:colOff>381000</xdr:colOff>
      <xdr:row>44</xdr:row>
      <xdr:rowOff>0</xdr:rowOff>
    </xdr:to>
    <xdr:pic>
      <xdr:nvPicPr>
        <xdr:cNvPr id="13" name="Picture 1" descr="Logo-Lumajang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73628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588508</xdr:colOff>
      <xdr:row>42</xdr:row>
      <xdr:rowOff>0</xdr:rowOff>
    </xdr:to>
    <xdr:pic>
      <xdr:nvPicPr>
        <xdr:cNvPr id="14" name="Picture 2" descr="Logo-Lumajang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11287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588508</xdr:colOff>
      <xdr:row>42</xdr:row>
      <xdr:rowOff>0</xdr:rowOff>
    </xdr:to>
    <xdr:pic>
      <xdr:nvPicPr>
        <xdr:cNvPr id="15" name="Picture 1" descr="Logo-Lumajang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11287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0</xdr:col>
      <xdr:colOff>381000</xdr:colOff>
      <xdr:row>42</xdr:row>
      <xdr:rowOff>0</xdr:rowOff>
    </xdr:to>
    <xdr:pic>
      <xdr:nvPicPr>
        <xdr:cNvPr id="16" name="Picture 1" descr="Logo-Lumajang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44</xdr:row>
      <xdr:rowOff>0</xdr:rowOff>
    </xdr:from>
    <xdr:to>
      <xdr:col>0</xdr:col>
      <xdr:colOff>381000</xdr:colOff>
      <xdr:row>44</xdr:row>
      <xdr:rowOff>0</xdr:rowOff>
    </xdr:to>
    <xdr:pic>
      <xdr:nvPicPr>
        <xdr:cNvPr id="17" name="Picture 1" descr="Logo-Lumajang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73628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588508</xdr:colOff>
      <xdr:row>42</xdr:row>
      <xdr:rowOff>0</xdr:rowOff>
    </xdr:to>
    <xdr:pic>
      <xdr:nvPicPr>
        <xdr:cNvPr id="18" name="Picture 2" descr="Logo-Lumajang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11287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42</xdr:row>
      <xdr:rowOff>0</xdr:rowOff>
    </xdr:from>
    <xdr:to>
      <xdr:col>1</xdr:col>
      <xdr:colOff>588508</xdr:colOff>
      <xdr:row>42</xdr:row>
      <xdr:rowOff>0</xdr:rowOff>
    </xdr:to>
    <xdr:pic>
      <xdr:nvPicPr>
        <xdr:cNvPr id="19" name="Picture 1" descr="Logo-Lumajang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6943725"/>
          <a:ext cx="11287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435428</xdr:colOff>
      <xdr:row>37</xdr:row>
      <xdr:rowOff>0</xdr:rowOff>
    </xdr:from>
    <xdr:to>
      <xdr:col>26</xdr:col>
      <xdr:colOff>476250</xdr:colOff>
      <xdr:row>39</xdr:row>
      <xdr:rowOff>26157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934" t="6136" r="4185" b="44780"/>
        <a:stretch/>
      </xdr:blipFill>
      <xdr:spPr>
        <a:xfrm>
          <a:off x="25286153" y="5838825"/>
          <a:ext cx="2717347" cy="427567"/>
        </a:xfrm>
        <a:prstGeom prst="rect">
          <a:avLst/>
        </a:prstGeom>
        <a:blipFill dpi="0" rotWithShape="1">
          <a:blip xmlns:r="http://schemas.openxmlformats.org/officeDocument/2006/relationships" r:embed="rId4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alphaModFix amt="0"/>
          </a:blip>
          <a:srcRect/>
          <a:tile tx="0" ty="0" sx="100000" sy="100000" flip="y" algn="tl"/>
        </a:blipFill>
      </xdr:spPr>
    </xdr:pic>
    <xdr:clientData/>
  </xdr:twoCellAnchor>
  <xdr:twoCellAnchor editAs="oneCell">
    <xdr:from>
      <xdr:col>27</xdr:col>
      <xdr:colOff>299358</xdr:colOff>
      <xdr:row>37</xdr:row>
      <xdr:rowOff>0</xdr:rowOff>
    </xdr:from>
    <xdr:to>
      <xdr:col>29</xdr:col>
      <xdr:colOff>322488</xdr:colOff>
      <xdr:row>40</xdr:row>
      <xdr:rowOff>84816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F6F6F5"/>
            </a:clrFrom>
            <a:clrTo>
              <a:srgbClr val="F6F6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364" b="74476"/>
        <a:stretch/>
      </xdr:blipFill>
      <xdr:spPr>
        <a:xfrm>
          <a:off x="28436208" y="5838825"/>
          <a:ext cx="1242333" cy="688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0</xdr:rowOff>
    </xdr:from>
    <xdr:to>
      <xdr:col>4</xdr:col>
      <xdr:colOff>1303905</xdr:colOff>
      <xdr:row>37</xdr:row>
      <xdr:rowOff>0</xdr:rowOff>
    </xdr:to>
    <xdr:pic>
      <xdr:nvPicPr>
        <xdr:cNvPr id="24" name="Picture 2" descr="Logo-Lumajang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38825"/>
          <a:ext cx="19118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37</xdr:row>
      <xdr:rowOff>0</xdr:rowOff>
    </xdr:from>
    <xdr:to>
      <xdr:col>4</xdr:col>
      <xdr:colOff>1303905</xdr:colOff>
      <xdr:row>37</xdr:row>
      <xdr:rowOff>0</xdr:rowOff>
    </xdr:to>
    <xdr:pic>
      <xdr:nvPicPr>
        <xdr:cNvPr id="25" name="Picture 1" descr="Logo-Lumajang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38825"/>
          <a:ext cx="19118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37</xdr:row>
      <xdr:rowOff>0</xdr:rowOff>
    </xdr:from>
    <xdr:to>
      <xdr:col>4</xdr:col>
      <xdr:colOff>1303905</xdr:colOff>
      <xdr:row>37</xdr:row>
      <xdr:rowOff>0</xdr:rowOff>
    </xdr:to>
    <xdr:pic>
      <xdr:nvPicPr>
        <xdr:cNvPr id="26" name="Picture 2" descr="Logo-Lumajang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38825"/>
          <a:ext cx="19118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37</xdr:row>
      <xdr:rowOff>0</xdr:rowOff>
    </xdr:from>
    <xdr:to>
      <xdr:col>4</xdr:col>
      <xdr:colOff>1303905</xdr:colOff>
      <xdr:row>37</xdr:row>
      <xdr:rowOff>0</xdr:rowOff>
    </xdr:to>
    <xdr:pic>
      <xdr:nvPicPr>
        <xdr:cNvPr id="27" name="Picture 1" descr="Logo-Lumajang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14600" y="5838825"/>
          <a:ext cx="19118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28" name="Picture 1" descr="Logo-Lumajang">
          <a:extLst>
            <a:ext uri="{FF2B5EF4-FFF2-40B4-BE49-F238E27FC236}">
              <a16:creationId xmlns:a16="http://schemas.microsoft.com/office/drawing/2014/main" xmlns="" id="{00000000-0008-0000-0200-0000CA2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69570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31" name="Picture 1" descr="Logo-Lumajang">
          <a:extLst>
            <a:ext uri="{FF2B5EF4-FFF2-40B4-BE49-F238E27FC236}">
              <a16:creationId xmlns:a16="http://schemas.microsoft.com/office/drawing/2014/main" xmlns="" id="{00000000-0008-0000-0200-0000CF2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69570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34" name="Picture 2" descr="Logo-Lumajang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35" name="Picture 1" descr="Logo-Lumajang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36" name="Picture 1" descr="Logo-Lumajang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37" name="Picture 1" descr="Logo-Lumajang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37</xdr:row>
      <xdr:rowOff>0</xdr:rowOff>
    </xdr:from>
    <xdr:to>
      <xdr:col>4</xdr:col>
      <xdr:colOff>198664</xdr:colOff>
      <xdr:row>37</xdr:row>
      <xdr:rowOff>0</xdr:rowOff>
    </xdr:to>
    <xdr:pic>
      <xdr:nvPicPr>
        <xdr:cNvPr id="38" name="Picture 2" descr="Logo-Lumajang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" y="583882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40" name="Picture 1" descr="Logo-Lumajang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2</xdr:col>
      <xdr:colOff>269421</xdr:colOff>
      <xdr:row>37</xdr:row>
      <xdr:rowOff>0</xdr:rowOff>
    </xdr:to>
    <xdr:pic>
      <xdr:nvPicPr>
        <xdr:cNvPr id="41" name="Picture 1" descr="Logo-Lumajang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8388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320712</xdr:colOff>
      <xdr:row>37</xdr:row>
      <xdr:rowOff>0</xdr:rowOff>
    </xdr:to>
    <xdr:pic>
      <xdr:nvPicPr>
        <xdr:cNvPr id="44" name="Picture 2" descr="Logo-Lumajang">
          <a:extLst>
            <a:ext uri="{FF2B5EF4-FFF2-40B4-BE49-F238E27FC236}">
              <a16:creationId xmlns:a16="http://schemas.microsoft.com/office/drawing/2014/main" xmlns="" id="{00000000-0008-0000-0200-0000CB2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3695700"/>
          <a:ext cx="15970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320712</xdr:colOff>
      <xdr:row>37</xdr:row>
      <xdr:rowOff>0</xdr:rowOff>
    </xdr:to>
    <xdr:pic>
      <xdr:nvPicPr>
        <xdr:cNvPr id="45" name="Picture 1" descr="Logo-Lumajang">
          <a:extLst>
            <a:ext uri="{FF2B5EF4-FFF2-40B4-BE49-F238E27FC236}">
              <a16:creationId xmlns:a16="http://schemas.microsoft.com/office/drawing/2014/main" xmlns="" id="{00000000-0008-0000-0200-0000CC2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3695700"/>
          <a:ext cx="159706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B10" sqref="B10"/>
    </sheetView>
  </sheetViews>
  <sheetFormatPr defaultRowHeight="15.75" x14ac:dyDescent="0.25"/>
  <cols>
    <col min="1" max="1" width="9.140625" style="57"/>
    <col min="2" max="2" width="51.5703125" style="57" customWidth="1"/>
    <col min="3" max="16384" width="9.140625" style="57"/>
  </cols>
  <sheetData>
    <row r="2" spans="1:3" x14ac:dyDescent="0.25">
      <c r="A2" s="1090" t="s">
        <v>319</v>
      </c>
      <c r="B2" s="1090"/>
      <c r="C2" s="1090"/>
    </row>
    <row r="5" spans="1:3" ht="31.5" customHeight="1" x14ac:dyDescent="0.25">
      <c r="A5" s="58" t="s">
        <v>181</v>
      </c>
      <c r="B5" s="59" t="s">
        <v>200</v>
      </c>
      <c r="C5" s="59" t="s">
        <v>116</v>
      </c>
    </row>
    <row r="6" spans="1:3" x14ac:dyDescent="0.25">
      <c r="A6" s="60"/>
      <c r="B6" s="60"/>
      <c r="C6" s="60"/>
    </row>
    <row r="7" spans="1:3" ht="16.5" x14ac:dyDescent="0.3">
      <c r="A7" s="130">
        <v>1</v>
      </c>
      <c r="B7" s="129" t="s">
        <v>317</v>
      </c>
      <c r="C7" s="69" t="s">
        <v>217</v>
      </c>
    </row>
    <row r="8" spans="1:3" ht="16.5" x14ac:dyDescent="0.3">
      <c r="A8" s="61">
        <v>2</v>
      </c>
      <c r="B8" s="63" t="s">
        <v>68</v>
      </c>
      <c r="C8" s="69" t="s">
        <v>217</v>
      </c>
    </row>
    <row r="9" spans="1:3" ht="16.5" x14ac:dyDescent="0.3">
      <c r="A9" s="130">
        <v>3</v>
      </c>
      <c r="B9" s="63" t="s">
        <v>207</v>
      </c>
      <c r="C9" s="69" t="s">
        <v>217</v>
      </c>
    </row>
    <row r="10" spans="1:3" ht="16.5" x14ac:dyDescent="0.3">
      <c r="A10" s="61">
        <v>4</v>
      </c>
      <c r="B10" s="63" t="s">
        <v>208</v>
      </c>
      <c r="C10" s="69" t="s">
        <v>217</v>
      </c>
    </row>
    <row r="11" spans="1:3" ht="16.5" x14ac:dyDescent="0.3">
      <c r="A11" s="130">
        <v>5</v>
      </c>
      <c r="B11" s="63" t="s">
        <v>209</v>
      </c>
      <c r="C11" s="69" t="s">
        <v>217</v>
      </c>
    </row>
    <row r="12" spans="1:3" ht="16.5" x14ac:dyDescent="0.3">
      <c r="A12" s="61">
        <v>6</v>
      </c>
      <c r="B12" s="63" t="s">
        <v>210</v>
      </c>
      <c r="C12" s="69" t="s">
        <v>217</v>
      </c>
    </row>
    <row r="13" spans="1:3" ht="16.5" x14ac:dyDescent="0.3">
      <c r="A13" s="130">
        <v>7</v>
      </c>
      <c r="B13" s="63" t="s">
        <v>211</v>
      </c>
      <c r="C13" s="69" t="s">
        <v>217</v>
      </c>
    </row>
    <row r="14" spans="1:3" ht="16.5" x14ac:dyDescent="0.3">
      <c r="A14" s="61">
        <v>8</v>
      </c>
      <c r="B14" s="63" t="s">
        <v>215</v>
      </c>
      <c r="C14" s="69" t="s">
        <v>217</v>
      </c>
    </row>
    <row r="15" spans="1:3" ht="16.5" x14ac:dyDescent="0.3">
      <c r="A15" s="130">
        <v>9</v>
      </c>
      <c r="B15" s="63" t="s">
        <v>216</v>
      </c>
      <c r="C15" s="69" t="s">
        <v>217</v>
      </c>
    </row>
    <row r="16" spans="1:3" ht="16.5" x14ac:dyDescent="0.3">
      <c r="A16" s="61">
        <v>10</v>
      </c>
      <c r="B16" s="63" t="s">
        <v>213</v>
      </c>
      <c r="C16" s="69" t="s">
        <v>217</v>
      </c>
    </row>
    <row r="17" spans="1:3" ht="16.5" x14ac:dyDescent="0.3">
      <c r="A17" s="130">
        <v>11</v>
      </c>
      <c r="B17" s="63" t="s">
        <v>214</v>
      </c>
      <c r="C17" s="69" t="s">
        <v>217</v>
      </c>
    </row>
    <row r="18" spans="1:3" ht="16.5" x14ac:dyDescent="0.3">
      <c r="A18" s="61">
        <v>12</v>
      </c>
      <c r="B18" s="63" t="s">
        <v>212</v>
      </c>
      <c r="C18" s="69" t="s">
        <v>217</v>
      </c>
    </row>
    <row r="19" spans="1:3" ht="16.5" x14ac:dyDescent="0.3">
      <c r="A19" s="130">
        <v>13</v>
      </c>
      <c r="B19" s="70" t="s">
        <v>201</v>
      </c>
      <c r="C19" s="69" t="s">
        <v>217</v>
      </c>
    </row>
    <row r="20" spans="1:3" ht="16.5" x14ac:dyDescent="0.3">
      <c r="A20" s="61">
        <v>14</v>
      </c>
      <c r="B20" s="70" t="s">
        <v>202</v>
      </c>
      <c r="C20" s="69" t="s">
        <v>217</v>
      </c>
    </row>
    <row r="21" spans="1:3" ht="16.5" x14ac:dyDescent="0.3">
      <c r="A21" s="130">
        <v>15</v>
      </c>
      <c r="B21" s="70" t="s">
        <v>203</v>
      </c>
      <c r="C21" s="69" t="s">
        <v>217</v>
      </c>
    </row>
    <row r="22" spans="1:3" ht="16.5" x14ac:dyDescent="0.3">
      <c r="A22" s="61">
        <v>16</v>
      </c>
      <c r="B22" s="70" t="s">
        <v>204</v>
      </c>
      <c r="C22" s="69" t="s">
        <v>217</v>
      </c>
    </row>
    <row r="23" spans="1:3" ht="16.5" x14ac:dyDescent="0.3">
      <c r="A23" s="130">
        <v>17</v>
      </c>
      <c r="B23" s="70" t="s">
        <v>205</v>
      </c>
      <c r="C23" s="69" t="s">
        <v>217</v>
      </c>
    </row>
    <row r="24" spans="1:3" ht="16.5" x14ac:dyDescent="0.3">
      <c r="A24" s="62">
        <v>18</v>
      </c>
      <c r="B24" s="71" t="s">
        <v>206</v>
      </c>
      <c r="C24" s="72" t="s">
        <v>217</v>
      </c>
    </row>
  </sheetData>
  <mergeCells count="1">
    <mergeCell ref="A2:C2"/>
  </mergeCells>
  <pageMargins left="2.94" right="0.7" top="0.75" bottom="0.37" header="0.3" footer="0.3"/>
  <pageSetup paperSize="120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8"/>
  <sheetViews>
    <sheetView topLeftCell="A10" zoomScale="80" zoomScaleNormal="80" workbookViewId="0">
      <selection activeCell="P39" sqref="P39"/>
    </sheetView>
  </sheetViews>
  <sheetFormatPr defaultRowHeight="15" x14ac:dyDescent="0.3"/>
  <cols>
    <col min="1" max="1" width="6.5703125" style="6" customWidth="1"/>
    <col min="2" max="2" width="11.28515625" style="6" bestFit="1" customWidth="1"/>
    <col min="3" max="3" width="14.7109375" style="6" customWidth="1"/>
    <col min="4" max="4" width="8.42578125" style="6" customWidth="1"/>
    <col min="5" max="5" width="27" style="6" customWidth="1"/>
    <col min="6" max="6" width="18.28515625" style="14" customWidth="1"/>
    <col min="7" max="7" width="12.28515625" style="6" customWidth="1"/>
    <col min="8" max="8" width="24.42578125" style="6" customWidth="1"/>
    <col min="9" max="9" width="15.42578125" style="6" customWidth="1"/>
    <col min="10" max="10" width="9" style="6" customWidth="1"/>
    <col min="11" max="11" width="10.42578125" style="6" customWidth="1"/>
    <col min="12" max="12" width="9.42578125" style="6" customWidth="1"/>
    <col min="13" max="13" width="9.140625" style="6" customWidth="1"/>
    <col min="14" max="14" width="12.140625" style="6" customWidth="1"/>
    <col min="15" max="15" width="8.85546875" style="6" customWidth="1"/>
    <col min="16" max="16" width="12.28515625" style="6" customWidth="1"/>
    <col min="17" max="17" width="9.7109375" style="6" customWidth="1"/>
    <col min="18" max="18" width="18.140625" style="6" customWidth="1"/>
    <col min="19" max="19" width="9.28515625" style="6" customWidth="1"/>
    <col min="20" max="20" width="18.140625" style="6" customWidth="1"/>
    <col min="21" max="21" width="20.42578125" style="6" customWidth="1"/>
    <col min="22" max="22" width="8" style="6" customWidth="1"/>
    <col min="23" max="16384" width="9.140625" style="6"/>
  </cols>
  <sheetData>
    <row r="1" spans="1:37" ht="15" customHeight="1" x14ac:dyDescent="0.3">
      <c r="A1" s="330"/>
      <c r="B1" s="1230" t="s">
        <v>197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230"/>
      <c r="P1" s="1230"/>
      <c r="Q1" s="1230"/>
      <c r="R1" s="1230"/>
      <c r="S1" s="1230"/>
      <c r="T1" s="1230"/>
      <c r="U1" s="1230"/>
      <c r="V1" s="27"/>
    </row>
    <row r="2" spans="1:37" ht="15" customHeight="1" x14ac:dyDescent="0.3">
      <c r="A2" s="330"/>
      <c r="B2" s="1230" t="s">
        <v>749</v>
      </c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27"/>
    </row>
    <row r="3" spans="1:37" ht="15" customHeight="1" x14ac:dyDescent="0.3">
      <c r="A3" s="330"/>
      <c r="B3" s="1231" t="s">
        <v>114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24"/>
    </row>
    <row r="4" spans="1:37" ht="19.5" customHeight="1" x14ac:dyDescent="0.3">
      <c r="A4" s="330"/>
      <c r="B4" s="1231" t="s">
        <v>772</v>
      </c>
      <c r="C4" s="1231"/>
      <c r="D4" s="1231"/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1"/>
      <c r="U4" s="1231"/>
      <c r="V4" s="24"/>
    </row>
    <row r="5" spans="1:37" ht="17.25" customHeight="1" x14ac:dyDescent="0.3">
      <c r="A5" s="1232" t="s">
        <v>127</v>
      </c>
      <c r="B5" s="1232"/>
      <c r="C5" s="331" t="s">
        <v>117</v>
      </c>
      <c r="D5" s="331"/>
      <c r="E5" s="332"/>
      <c r="F5" s="332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24"/>
    </row>
    <row r="6" spans="1:37" ht="15" customHeight="1" x14ac:dyDescent="0.3">
      <c r="A6" s="1232" t="s">
        <v>128</v>
      </c>
      <c r="B6" s="1232"/>
      <c r="C6" s="331" t="s">
        <v>784</v>
      </c>
      <c r="D6" s="331"/>
      <c r="E6" s="332"/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24"/>
    </row>
    <row r="7" spans="1:37" ht="15" customHeight="1" x14ac:dyDescent="0.3">
      <c r="A7" s="1232" t="s">
        <v>129</v>
      </c>
      <c r="B7" s="1232"/>
      <c r="C7" s="331" t="s">
        <v>555</v>
      </c>
      <c r="D7" s="331"/>
      <c r="E7" s="332"/>
      <c r="F7" s="332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24"/>
    </row>
    <row r="8" spans="1:37" ht="15" customHeight="1" x14ac:dyDescent="0.3">
      <c r="A8" s="330"/>
      <c r="B8" s="330"/>
      <c r="C8" s="330"/>
      <c r="D8" s="330"/>
      <c r="E8" s="330"/>
      <c r="F8" s="334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</row>
    <row r="9" spans="1:37" ht="15" customHeight="1" x14ac:dyDescent="0.3">
      <c r="A9" s="1233" t="s">
        <v>181</v>
      </c>
      <c r="B9" s="1234" t="s">
        <v>182</v>
      </c>
      <c r="C9" s="1234"/>
      <c r="D9" s="1233" t="s">
        <v>124</v>
      </c>
      <c r="E9" s="1234" t="s">
        <v>185</v>
      </c>
      <c r="F9" s="1234"/>
      <c r="G9" s="1234"/>
      <c r="H9" s="1233" t="s">
        <v>187</v>
      </c>
      <c r="I9" s="1233" t="s">
        <v>188</v>
      </c>
      <c r="J9" s="1233" t="s">
        <v>189</v>
      </c>
      <c r="K9" s="1235" t="s">
        <v>190</v>
      </c>
      <c r="L9" s="1233" t="s">
        <v>191</v>
      </c>
      <c r="M9" s="1238" t="s">
        <v>192</v>
      </c>
      <c r="N9" s="1239"/>
      <c r="O9" s="1234" t="s">
        <v>193</v>
      </c>
      <c r="P9" s="1234"/>
      <c r="Q9" s="1234"/>
      <c r="R9" s="1234"/>
      <c r="S9" s="1238" t="s">
        <v>196</v>
      </c>
      <c r="T9" s="1239"/>
      <c r="U9" s="1242" t="s">
        <v>116</v>
      </c>
    </row>
    <row r="10" spans="1:37" s="26" customFormat="1" ht="24.95" customHeight="1" x14ac:dyDescent="0.3">
      <c r="A10" s="1233"/>
      <c r="B10" s="1234"/>
      <c r="C10" s="1234"/>
      <c r="D10" s="1233"/>
      <c r="E10" s="1234"/>
      <c r="F10" s="1234"/>
      <c r="G10" s="1234"/>
      <c r="H10" s="1233"/>
      <c r="I10" s="1233"/>
      <c r="J10" s="1233"/>
      <c r="K10" s="1236"/>
      <c r="L10" s="1233"/>
      <c r="M10" s="1240" t="s">
        <v>774</v>
      </c>
      <c r="N10" s="1241"/>
      <c r="O10" s="1233" t="s">
        <v>194</v>
      </c>
      <c r="P10" s="1233"/>
      <c r="Q10" s="1233" t="s">
        <v>195</v>
      </c>
      <c r="R10" s="1233"/>
      <c r="S10" s="1240" t="s">
        <v>775</v>
      </c>
      <c r="T10" s="1241"/>
      <c r="U10" s="1242"/>
      <c r="V10" s="2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26" customFormat="1" ht="40.5" customHeight="1" x14ac:dyDescent="0.3">
      <c r="A11" s="1233"/>
      <c r="B11" s="344" t="s">
        <v>183</v>
      </c>
      <c r="C11" s="344" t="s">
        <v>184</v>
      </c>
      <c r="D11" s="1233"/>
      <c r="E11" s="345" t="s">
        <v>186</v>
      </c>
      <c r="F11" s="345" t="s">
        <v>125</v>
      </c>
      <c r="G11" s="344" t="s">
        <v>126</v>
      </c>
      <c r="H11" s="1233"/>
      <c r="I11" s="1233"/>
      <c r="J11" s="1233"/>
      <c r="K11" s="1237"/>
      <c r="L11" s="1233"/>
      <c r="M11" s="344" t="s">
        <v>184</v>
      </c>
      <c r="N11" s="345" t="s">
        <v>737</v>
      </c>
      <c r="O11" s="344" t="s">
        <v>184</v>
      </c>
      <c r="P11" s="949" t="s">
        <v>737</v>
      </c>
      <c r="Q11" s="344" t="s">
        <v>184</v>
      </c>
      <c r="R11" s="949" t="s">
        <v>737</v>
      </c>
      <c r="S11" s="344" t="s">
        <v>184</v>
      </c>
      <c r="T11" s="949" t="s">
        <v>737</v>
      </c>
      <c r="U11" s="1242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26" customFormat="1" ht="15" customHeight="1" x14ac:dyDescent="0.3">
      <c r="A12" s="335">
        <v>1</v>
      </c>
      <c r="B12" s="335">
        <v>2</v>
      </c>
      <c r="C12" s="335">
        <v>3</v>
      </c>
      <c r="D12" s="335">
        <v>4</v>
      </c>
      <c r="E12" s="335">
        <v>5</v>
      </c>
      <c r="F12" s="335">
        <v>6</v>
      </c>
      <c r="G12" s="335">
        <v>7</v>
      </c>
      <c r="H12" s="335">
        <v>8</v>
      </c>
      <c r="I12" s="335">
        <v>9</v>
      </c>
      <c r="J12" s="335">
        <v>10</v>
      </c>
      <c r="K12" s="467">
        <v>11</v>
      </c>
      <c r="L12" s="335">
        <v>12</v>
      </c>
      <c r="M12" s="335">
        <v>13</v>
      </c>
      <c r="N12" s="335">
        <v>14</v>
      </c>
      <c r="O12" s="335">
        <v>15</v>
      </c>
      <c r="P12" s="335">
        <v>16</v>
      </c>
      <c r="Q12" s="335">
        <v>17</v>
      </c>
      <c r="R12" s="335">
        <v>18</v>
      </c>
      <c r="S12" s="335">
        <v>19</v>
      </c>
      <c r="T12" s="335">
        <v>20</v>
      </c>
      <c r="U12" s="335">
        <v>21</v>
      </c>
      <c r="V12" s="2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26" customFormat="1" ht="15.95" customHeight="1" x14ac:dyDescent="0.3">
      <c r="A13" s="948"/>
      <c r="B13" s="263"/>
      <c r="C13" s="948"/>
      <c r="D13" s="973"/>
      <c r="E13" s="468"/>
      <c r="F13" s="948"/>
      <c r="G13" s="948"/>
      <c r="H13" s="948"/>
      <c r="I13" s="948"/>
      <c r="J13" s="336"/>
      <c r="K13" s="948"/>
      <c r="L13" s="948"/>
      <c r="M13" s="336"/>
      <c r="N13" s="336"/>
      <c r="O13" s="336"/>
      <c r="P13" s="336"/>
      <c r="Q13" s="948"/>
      <c r="R13" s="339"/>
      <c r="S13" s="948"/>
      <c r="T13" s="339"/>
      <c r="U13" s="336"/>
      <c r="V13" s="2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26" customFormat="1" ht="15.95" customHeight="1" x14ac:dyDescent="0.3">
      <c r="A14" s="948"/>
      <c r="B14" s="263"/>
      <c r="C14" s="948"/>
      <c r="D14" s="973"/>
      <c r="E14" s="468"/>
      <c r="F14" s="948"/>
      <c r="G14" s="948"/>
      <c r="H14" s="948"/>
      <c r="I14" s="948"/>
      <c r="J14" s="336"/>
      <c r="K14" s="948"/>
      <c r="L14" s="948"/>
      <c r="M14" s="336"/>
      <c r="N14" s="336"/>
      <c r="O14" s="336"/>
      <c r="P14" s="336"/>
      <c r="Q14" s="948"/>
      <c r="R14" s="339"/>
      <c r="S14" s="948"/>
      <c r="T14" s="339"/>
      <c r="U14" s="336"/>
      <c r="V14" s="2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26" customFormat="1" ht="15.95" customHeight="1" x14ac:dyDescent="0.3">
      <c r="A15" s="948"/>
      <c r="B15" s="263"/>
      <c r="C15" s="948"/>
      <c r="D15" s="973"/>
      <c r="E15" s="468"/>
      <c r="F15" s="948"/>
      <c r="G15" s="948"/>
      <c r="H15" s="948"/>
      <c r="I15" s="948"/>
      <c r="J15" s="336"/>
      <c r="K15" s="948"/>
      <c r="L15" s="948"/>
      <c r="M15" s="336"/>
      <c r="N15" s="336"/>
      <c r="O15" s="336"/>
      <c r="P15" s="336"/>
      <c r="Q15" s="948"/>
      <c r="R15" s="339"/>
      <c r="S15" s="948"/>
      <c r="T15" s="339"/>
      <c r="U15" s="974"/>
      <c r="V15" s="2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65" customFormat="1" ht="15.95" customHeight="1" x14ac:dyDescent="0.3">
      <c r="A16" s="948"/>
      <c r="B16" s="263"/>
      <c r="C16" s="948"/>
      <c r="D16" s="948"/>
      <c r="E16" s="338"/>
      <c r="F16" s="948"/>
      <c r="G16" s="948"/>
      <c r="H16" s="948"/>
      <c r="I16" s="479"/>
      <c r="J16" s="948"/>
      <c r="K16" s="948"/>
      <c r="L16" s="948"/>
      <c r="M16" s="948"/>
      <c r="N16" s="948"/>
      <c r="O16" s="338"/>
      <c r="P16" s="338"/>
      <c r="Q16" s="948"/>
      <c r="R16" s="339"/>
      <c r="S16" s="948"/>
      <c r="T16" s="339"/>
      <c r="U16" s="336"/>
      <c r="V16" s="64"/>
    </row>
    <row r="17" spans="1:37" s="26" customFormat="1" ht="15.95" customHeight="1" x14ac:dyDescent="0.3">
      <c r="A17" s="948"/>
      <c r="B17" s="263"/>
      <c r="C17" s="948"/>
      <c r="D17" s="948"/>
      <c r="E17" s="338"/>
      <c r="F17" s="948"/>
      <c r="G17" s="948"/>
      <c r="H17" s="948"/>
      <c r="I17" s="479"/>
      <c r="J17" s="948"/>
      <c r="K17" s="948"/>
      <c r="L17" s="948"/>
      <c r="M17" s="948"/>
      <c r="N17" s="948"/>
      <c r="O17" s="338"/>
      <c r="P17" s="338"/>
      <c r="Q17" s="948"/>
      <c r="R17" s="339"/>
      <c r="S17" s="948"/>
      <c r="T17" s="339"/>
      <c r="U17" s="336"/>
      <c r="V17" s="2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26" customFormat="1" ht="15.95" customHeight="1" x14ac:dyDescent="0.3">
      <c r="A18" s="948"/>
      <c r="B18" s="263"/>
      <c r="C18" s="948"/>
      <c r="D18" s="948"/>
      <c r="E18" s="338"/>
      <c r="F18" s="948"/>
      <c r="G18" s="948"/>
      <c r="H18" s="948"/>
      <c r="I18" s="479"/>
      <c r="J18" s="948"/>
      <c r="K18" s="948"/>
      <c r="L18" s="948"/>
      <c r="M18" s="948"/>
      <c r="N18" s="948"/>
      <c r="O18" s="338"/>
      <c r="P18" s="338"/>
      <c r="Q18" s="948"/>
      <c r="R18" s="339"/>
      <c r="S18" s="948"/>
      <c r="T18" s="339"/>
      <c r="U18" s="336"/>
      <c r="V18" s="2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95" customHeight="1" x14ac:dyDescent="0.3">
      <c r="A19" s="948"/>
      <c r="B19" s="263"/>
      <c r="C19" s="948"/>
      <c r="D19" s="948"/>
      <c r="E19" s="338"/>
      <c r="F19" s="948"/>
      <c r="G19" s="948"/>
      <c r="H19" s="1245" t="s">
        <v>751</v>
      </c>
      <c r="I19" s="1245"/>
      <c r="J19" s="1245"/>
      <c r="K19" s="948"/>
      <c r="L19" s="948"/>
      <c r="M19" s="948"/>
      <c r="N19" s="948"/>
      <c r="O19" s="338"/>
      <c r="P19" s="338"/>
      <c r="Q19" s="948"/>
      <c r="R19" s="339"/>
      <c r="S19" s="948"/>
      <c r="T19" s="339"/>
      <c r="U19" s="336"/>
    </row>
    <row r="20" spans="1:37" ht="15.95" customHeight="1" x14ac:dyDescent="0.3">
      <c r="A20" s="948"/>
      <c r="B20" s="263"/>
      <c r="C20" s="948"/>
      <c r="D20" s="948"/>
      <c r="E20" s="338"/>
      <c r="F20" s="948"/>
      <c r="G20" s="948"/>
      <c r="H20" s="1245"/>
      <c r="I20" s="1245"/>
      <c r="J20" s="1245"/>
      <c r="K20" s="948"/>
      <c r="L20" s="948"/>
      <c r="M20" s="948"/>
      <c r="N20" s="948"/>
      <c r="O20" s="338"/>
      <c r="P20" s="338"/>
      <c r="Q20" s="948"/>
      <c r="R20" s="339"/>
      <c r="S20" s="948"/>
      <c r="T20" s="339"/>
      <c r="U20" s="336"/>
    </row>
    <row r="21" spans="1:37" ht="15.95" customHeight="1" x14ac:dyDescent="0.3">
      <c r="A21" s="948"/>
      <c r="B21" s="263"/>
      <c r="C21" s="948"/>
      <c r="D21" s="948"/>
      <c r="E21" s="338"/>
      <c r="F21" s="948"/>
      <c r="G21" s="948"/>
      <c r="H21" s="1245"/>
      <c r="I21" s="1245"/>
      <c r="J21" s="1245"/>
      <c r="K21" s="948"/>
      <c r="L21" s="948"/>
      <c r="M21" s="948"/>
      <c r="N21" s="948"/>
      <c r="O21" s="338"/>
      <c r="P21" s="338"/>
      <c r="Q21" s="948"/>
      <c r="R21" s="339"/>
      <c r="S21" s="948"/>
      <c r="T21" s="339"/>
      <c r="U21" s="336"/>
    </row>
    <row r="22" spans="1:37" ht="15.95" customHeight="1" x14ac:dyDescent="0.3">
      <c r="A22" s="948"/>
      <c r="B22" s="263"/>
      <c r="C22" s="948"/>
      <c r="D22" s="948"/>
      <c r="E22" s="338"/>
      <c r="F22" s="948"/>
      <c r="G22" s="948"/>
      <c r="H22" s="948"/>
      <c r="I22" s="479"/>
      <c r="J22" s="948"/>
      <c r="K22" s="948"/>
      <c r="L22" s="948"/>
      <c r="M22" s="948"/>
      <c r="N22" s="948"/>
      <c r="O22" s="338"/>
      <c r="P22" s="338"/>
      <c r="Q22" s="948"/>
      <c r="R22" s="339"/>
      <c r="S22" s="948"/>
      <c r="T22" s="339"/>
      <c r="U22" s="336"/>
    </row>
    <row r="23" spans="1:37" ht="15.95" customHeight="1" x14ac:dyDescent="0.3">
      <c r="A23" s="948"/>
      <c r="B23" s="263"/>
      <c r="C23" s="948"/>
      <c r="D23" s="948"/>
      <c r="E23" s="338"/>
      <c r="F23" s="948"/>
      <c r="G23" s="948"/>
      <c r="H23" s="948"/>
      <c r="I23" s="479"/>
      <c r="J23" s="948"/>
      <c r="K23" s="948"/>
      <c r="L23" s="948"/>
      <c r="M23" s="948"/>
      <c r="N23" s="948"/>
      <c r="O23" s="338"/>
      <c r="P23" s="338"/>
      <c r="Q23" s="948"/>
      <c r="R23" s="339"/>
      <c r="S23" s="948"/>
      <c r="T23" s="339"/>
      <c r="U23" s="336"/>
    </row>
    <row r="24" spans="1:37" ht="15.95" customHeight="1" x14ac:dyDescent="0.3">
      <c r="A24" s="948"/>
      <c r="B24" s="263"/>
      <c r="C24" s="948"/>
      <c r="D24" s="948"/>
      <c r="E24" s="338"/>
      <c r="F24" s="948"/>
      <c r="G24" s="948"/>
      <c r="H24" s="948"/>
      <c r="I24" s="479"/>
      <c r="J24" s="948"/>
      <c r="K24" s="948"/>
      <c r="L24" s="948"/>
      <c r="M24" s="948"/>
      <c r="N24" s="948"/>
      <c r="O24" s="338"/>
      <c r="P24" s="338"/>
      <c r="Q24" s="948"/>
      <c r="R24" s="339"/>
      <c r="S24" s="948"/>
      <c r="T24" s="339"/>
      <c r="U24" s="336"/>
    </row>
    <row r="25" spans="1:37" ht="15.95" customHeight="1" x14ac:dyDescent="0.3">
      <c r="A25" s="948"/>
      <c r="B25" s="263"/>
      <c r="C25" s="948"/>
      <c r="D25" s="948"/>
      <c r="E25" s="338"/>
      <c r="F25" s="948"/>
      <c r="G25" s="948"/>
      <c r="H25" s="948"/>
      <c r="I25" s="479"/>
      <c r="J25" s="948"/>
      <c r="K25" s="948"/>
      <c r="L25" s="948"/>
      <c r="M25" s="948"/>
      <c r="N25" s="948"/>
      <c r="O25" s="338"/>
      <c r="P25" s="338"/>
      <c r="Q25" s="948"/>
      <c r="R25" s="339"/>
      <c r="S25" s="948"/>
      <c r="T25" s="339"/>
      <c r="U25" s="336"/>
    </row>
    <row r="26" spans="1:37" ht="15.95" customHeight="1" x14ac:dyDescent="0.3">
      <c r="A26" s="948"/>
      <c r="B26" s="263"/>
      <c r="C26" s="948"/>
      <c r="D26" s="948"/>
      <c r="E26" s="338"/>
      <c r="F26" s="948"/>
      <c r="G26" s="948"/>
      <c r="H26" s="948"/>
      <c r="I26" s="479"/>
      <c r="J26" s="948"/>
      <c r="K26" s="948"/>
      <c r="L26" s="948"/>
      <c r="M26" s="948"/>
      <c r="N26" s="948"/>
      <c r="O26" s="338"/>
      <c r="P26" s="338"/>
      <c r="Q26" s="948"/>
      <c r="R26" s="339"/>
      <c r="S26" s="948"/>
      <c r="T26" s="339"/>
      <c r="U26" s="336"/>
    </row>
    <row r="27" spans="1:37" ht="15.95" customHeight="1" x14ac:dyDescent="0.3">
      <c r="A27" s="948"/>
      <c r="B27" s="263"/>
      <c r="C27" s="948"/>
      <c r="D27" s="948"/>
      <c r="E27" s="338"/>
      <c r="F27" s="948"/>
      <c r="G27" s="948"/>
      <c r="H27" s="948"/>
      <c r="I27" s="479"/>
      <c r="J27" s="948"/>
      <c r="K27" s="948"/>
      <c r="L27" s="948"/>
      <c r="M27" s="948"/>
      <c r="N27" s="948"/>
      <c r="O27" s="338"/>
      <c r="P27" s="338"/>
      <c r="Q27" s="948"/>
      <c r="R27" s="339"/>
      <c r="S27" s="948"/>
      <c r="T27" s="339"/>
      <c r="U27" s="336"/>
    </row>
    <row r="28" spans="1:37" ht="15.95" customHeight="1" x14ac:dyDescent="0.3">
      <c r="A28" s="948"/>
      <c r="B28" s="263"/>
      <c r="C28" s="977"/>
      <c r="D28" s="975"/>
      <c r="E28" s="978"/>
      <c r="F28" s="977"/>
      <c r="G28" s="977"/>
      <c r="H28" s="977"/>
      <c r="I28" s="977"/>
      <c r="J28" s="948"/>
      <c r="K28" s="948"/>
      <c r="L28" s="977"/>
      <c r="M28" s="948"/>
      <c r="N28" s="948"/>
      <c r="O28" s="338"/>
      <c r="P28" s="338"/>
      <c r="Q28" s="967"/>
      <c r="R28" s="976"/>
      <c r="S28" s="948"/>
      <c r="T28" s="976"/>
      <c r="U28" s="336"/>
    </row>
    <row r="29" spans="1:37" ht="15.95" customHeight="1" x14ac:dyDescent="0.3">
      <c r="A29" s="337"/>
      <c r="B29" s="263"/>
      <c r="C29" s="335"/>
      <c r="D29" s="335"/>
      <c r="E29" s="338"/>
      <c r="F29" s="335"/>
      <c r="G29" s="335"/>
      <c r="H29" s="335"/>
      <c r="I29" s="343"/>
      <c r="J29" s="335"/>
      <c r="K29" s="335"/>
      <c r="L29" s="335"/>
      <c r="M29" s="335"/>
      <c r="N29" s="335"/>
      <c r="O29" s="338"/>
      <c r="P29" s="338"/>
      <c r="Q29" s="481"/>
      <c r="R29" s="482"/>
      <c r="S29" s="335"/>
      <c r="T29" s="339"/>
      <c r="U29" s="772"/>
    </row>
    <row r="30" spans="1:37" ht="16.5" customHeight="1" x14ac:dyDescent="0.3">
      <c r="A30" s="1246" t="s">
        <v>180</v>
      </c>
      <c r="B30" s="1246"/>
      <c r="C30" s="1246"/>
      <c r="D30" s="1246"/>
      <c r="E30" s="1246"/>
      <c r="F30" s="1246"/>
      <c r="G30" s="1246"/>
      <c r="H30" s="1246"/>
      <c r="I30" s="343"/>
      <c r="J30" s="335"/>
      <c r="K30" s="335"/>
      <c r="L30" s="335"/>
      <c r="M30" s="335"/>
      <c r="N30" s="335"/>
      <c r="O30" s="338"/>
      <c r="P30" s="338"/>
      <c r="Q30" s="983">
        <f>SUM(Q13:Q28)</f>
        <v>0</v>
      </c>
      <c r="R30" s="480">
        <f>SUM(R13:R28)</f>
        <v>0</v>
      </c>
      <c r="S30" s="983">
        <f>SUM(S13:S28)</f>
        <v>0</v>
      </c>
      <c r="T30" s="480">
        <f>SUM(T13:T28)</f>
        <v>0</v>
      </c>
      <c r="U30" s="336"/>
    </row>
    <row r="31" spans="1:37" ht="15.95" customHeight="1" x14ac:dyDescent="0.3">
      <c r="A31" s="483"/>
      <c r="B31" s="484"/>
      <c r="C31" s="485"/>
      <c r="D31" s="485"/>
      <c r="E31" s="486"/>
      <c r="F31" s="485"/>
      <c r="G31" s="485"/>
      <c r="H31" s="485"/>
      <c r="I31" s="487"/>
      <c r="J31" s="485"/>
      <c r="K31" s="485"/>
      <c r="L31" s="485"/>
      <c r="M31" s="485"/>
      <c r="N31" s="485"/>
      <c r="O31" s="486"/>
      <c r="P31" s="486"/>
      <c r="Q31" s="485"/>
      <c r="R31" s="488"/>
      <c r="S31" s="485"/>
      <c r="T31" s="488"/>
      <c r="U31" s="483"/>
    </row>
    <row r="32" spans="1:37" ht="15.95" customHeight="1" x14ac:dyDescent="0.3">
      <c r="A32" s="340"/>
      <c r="B32" s="1243" t="s">
        <v>112</v>
      </c>
      <c r="C32" s="1243"/>
      <c r="D32" s="1243"/>
      <c r="E32" s="1243"/>
      <c r="F32" s="1243"/>
      <c r="G32" s="446"/>
      <c r="H32" s="446"/>
      <c r="I32" s="446"/>
      <c r="J32" s="446"/>
      <c r="K32" s="446"/>
      <c r="L32" s="446"/>
      <c r="M32" s="446"/>
      <c r="N32" s="446"/>
      <c r="O32" s="446"/>
      <c r="P32" s="1243" t="s">
        <v>777</v>
      </c>
      <c r="Q32" s="1243"/>
      <c r="R32" s="1243"/>
      <c r="S32" s="1243"/>
      <c r="T32" s="1243"/>
      <c r="U32" s="1243"/>
    </row>
    <row r="33" spans="1:21" ht="15.95" customHeight="1" x14ac:dyDescent="0.3">
      <c r="A33" s="340"/>
      <c r="B33" s="1243" t="s">
        <v>782</v>
      </c>
      <c r="C33" s="1243"/>
      <c r="D33" s="1243"/>
      <c r="E33" s="1243"/>
      <c r="F33" s="1243"/>
      <c r="P33" s="1243" t="s">
        <v>121</v>
      </c>
      <c r="Q33" s="1243"/>
      <c r="R33" s="1243"/>
      <c r="S33" s="1243"/>
      <c r="T33" s="1243"/>
      <c r="U33" s="1243"/>
    </row>
    <row r="34" spans="1:21" ht="15.95" customHeight="1" x14ac:dyDescent="0.3">
      <c r="B34" s="1243" t="s">
        <v>76</v>
      </c>
      <c r="C34" s="1243"/>
      <c r="D34" s="1243"/>
      <c r="E34" s="1243"/>
      <c r="F34" s="1243"/>
      <c r="G34" s="446"/>
      <c r="H34" s="446"/>
      <c r="I34" s="446"/>
      <c r="J34" s="446"/>
      <c r="K34" s="446"/>
      <c r="L34" s="446"/>
      <c r="M34" s="446"/>
      <c r="N34" s="446"/>
      <c r="O34" s="446"/>
      <c r="P34" s="489"/>
      <c r="Q34" s="446"/>
      <c r="R34" s="446"/>
      <c r="S34" s="446"/>
      <c r="T34" s="472"/>
      <c r="U34" s="340"/>
    </row>
    <row r="35" spans="1:21" ht="15.95" customHeight="1" x14ac:dyDescent="0.3">
      <c r="A35" s="340"/>
      <c r="G35" s="446"/>
      <c r="H35" s="446"/>
      <c r="I35" s="446"/>
      <c r="J35" s="446"/>
      <c r="K35" s="446"/>
      <c r="L35" s="446"/>
      <c r="M35" s="446"/>
      <c r="N35" s="446"/>
      <c r="O35" s="446"/>
      <c r="T35" s="472"/>
      <c r="U35" s="340"/>
    </row>
    <row r="36" spans="1:21" ht="15.95" customHeight="1" x14ac:dyDescent="0.3">
      <c r="A36" s="340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89"/>
      <c r="Q36" s="446"/>
      <c r="R36" s="446"/>
      <c r="S36" s="446"/>
      <c r="T36" s="472"/>
      <c r="U36" s="340"/>
    </row>
    <row r="37" spans="1:21" ht="15.95" customHeight="1" x14ac:dyDescent="0.3">
      <c r="A37" s="340"/>
      <c r="B37" s="1244" t="s">
        <v>745</v>
      </c>
      <c r="C37" s="1244"/>
      <c r="D37" s="1244"/>
      <c r="E37" s="1244"/>
      <c r="F37" s="1244"/>
      <c r="G37" s="446"/>
      <c r="H37" s="446"/>
      <c r="I37" s="446"/>
      <c r="J37" s="446"/>
      <c r="K37" s="446"/>
      <c r="L37" s="446"/>
      <c r="M37" s="446"/>
      <c r="N37" s="446"/>
      <c r="O37" s="446"/>
      <c r="P37" s="1244" t="s">
        <v>769</v>
      </c>
      <c r="Q37" s="1244"/>
      <c r="R37" s="1244"/>
      <c r="S37" s="1244"/>
      <c r="T37" s="1244"/>
      <c r="U37" s="1244"/>
    </row>
    <row r="38" spans="1:21" ht="15.95" customHeight="1" x14ac:dyDescent="0.3">
      <c r="A38" s="340"/>
      <c r="B38" s="1243" t="s">
        <v>747</v>
      </c>
      <c r="C38" s="1243"/>
      <c r="D38" s="1243"/>
      <c r="E38" s="1243"/>
      <c r="F38" s="1243"/>
      <c r="G38" s="446"/>
      <c r="H38" s="446"/>
      <c r="I38" s="446"/>
      <c r="J38" s="446"/>
      <c r="K38" s="446"/>
      <c r="L38" s="446"/>
      <c r="M38" s="446"/>
      <c r="N38" s="446"/>
      <c r="O38" s="446"/>
      <c r="P38" s="1243" t="s">
        <v>770</v>
      </c>
      <c r="Q38" s="1243"/>
      <c r="R38" s="1243"/>
      <c r="S38" s="1243"/>
      <c r="T38" s="1243"/>
      <c r="U38" s="1243"/>
    </row>
    <row r="39" spans="1:21" ht="15.95" customHeight="1" x14ac:dyDescent="0.3">
      <c r="A39" s="340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T39" s="472"/>
      <c r="U39" s="340"/>
    </row>
    <row r="40" spans="1:21" ht="15.75" x14ac:dyDescent="0.3">
      <c r="H40" s="341"/>
      <c r="I40" s="341"/>
      <c r="J40" s="342"/>
      <c r="K40" s="342"/>
      <c r="L40" s="342"/>
      <c r="M40" s="342"/>
      <c r="N40" s="342"/>
      <c r="O40" s="342"/>
      <c r="P40" s="342"/>
      <c r="Q40" s="342"/>
      <c r="R40" s="1228"/>
      <c r="S40" s="1228"/>
      <c r="T40" s="1228"/>
    </row>
    <row r="41" spans="1:21" ht="15.75" x14ac:dyDescent="0.3">
      <c r="H41" s="341"/>
      <c r="I41" s="341"/>
      <c r="J41" s="342"/>
      <c r="K41" s="342"/>
      <c r="L41" s="342"/>
      <c r="M41" s="342"/>
      <c r="N41" s="342"/>
      <c r="O41" s="342"/>
      <c r="P41" s="342"/>
      <c r="Q41" s="342"/>
    </row>
    <row r="42" spans="1:21" x14ac:dyDescent="0.3">
      <c r="H42" s="324"/>
      <c r="I42" s="324"/>
      <c r="J42" s="264"/>
      <c r="K42" s="264"/>
      <c r="L42" s="264"/>
      <c r="M42" s="264"/>
      <c r="N42" s="264"/>
      <c r="O42" s="264"/>
      <c r="P42" s="264"/>
      <c r="Q42" s="264"/>
      <c r="R42" s="325"/>
      <c r="S42" s="325"/>
      <c r="T42" s="325"/>
    </row>
    <row r="43" spans="1:21" x14ac:dyDescent="0.3">
      <c r="A43" s="326"/>
      <c r="B43" s="326"/>
      <c r="C43" s="326"/>
      <c r="D43" s="326"/>
      <c r="E43" s="264"/>
      <c r="F43" s="323"/>
      <c r="G43" s="264"/>
      <c r="H43" s="324"/>
      <c r="I43" s="324"/>
      <c r="J43" s="264"/>
      <c r="K43" s="264"/>
      <c r="L43" s="264"/>
      <c r="M43" s="264"/>
      <c r="N43" s="264"/>
      <c r="O43" s="264"/>
      <c r="P43" s="264"/>
      <c r="Q43" s="264"/>
      <c r="R43" s="325"/>
      <c r="S43" s="325"/>
      <c r="T43" s="325"/>
    </row>
    <row r="44" spans="1:21" x14ac:dyDescent="0.3">
      <c r="A44" s="327"/>
      <c r="B44" s="326"/>
      <c r="C44" s="328"/>
      <c r="D44" s="327"/>
      <c r="E44" s="264"/>
      <c r="F44" s="323"/>
      <c r="G44" s="264"/>
      <c r="H44" s="324"/>
      <c r="I44" s="324"/>
      <c r="J44" s="264"/>
      <c r="K44" s="264"/>
      <c r="L44" s="264"/>
      <c r="M44" s="264"/>
      <c r="N44" s="264"/>
      <c r="O44" s="264"/>
      <c r="P44" s="264"/>
      <c r="Q44" s="264"/>
      <c r="R44" s="329"/>
      <c r="S44" s="324"/>
      <c r="T44" s="324"/>
    </row>
    <row r="45" spans="1:21" x14ac:dyDescent="0.3">
      <c r="H45" s="324"/>
      <c r="I45" s="324"/>
      <c r="J45" s="264"/>
      <c r="K45" s="264"/>
      <c r="L45" s="264"/>
      <c r="M45" s="264"/>
      <c r="N45" s="264"/>
      <c r="O45" s="264"/>
      <c r="P45" s="264"/>
      <c r="Q45" s="264"/>
      <c r="R45" s="1226"/>
      <c r="S45" s="1226"/>
      <c r="T45" s="1226"/>
    </row>
    <row r="46" spans="1:21" x14ac:dyDescent="0.3">
      <c r="A46" s="1229"/>
      <c r="B46" s="1229"/>
      <c r="C46" s="1229"/>
      <c r="D46" s="1229"/>
      <c r="E46" s="1229"/>
      <c r="F46" s="1229"/>
      <c r="G46" s="1229"/>
      <c r="H46" s="324"/>
      <c r="I46" s="324"/>
      <c r="J46" s="264"/>
      <c r="K46" s="264"/>
      <c r="L46" s="264"/>
      <c r="M46" s="264"/>
      <c r="N46" s="264"/>
      <c r="O46" s="264"/>
      <c r="P46" s="264"/>
      <c r="Q46" s="264"/>
      <c r="R46" s="1227"/>
      <c r="S46" s="1227"/>
      <c r="T46" s="1227"/>
    </row>
    <row r="47" spans="1:21" x14ac:dyDescent="0.3">
      <c r="A47" s="349"/>
      <c r="B47" s="349"/>
      <c r="C47" s="349"/>
      <c r="D47" s="349"/>
      <c r="E47" s="349"/>
      <c r="F47" s="349"/>
      <c r="G47" s="349"/>
      <c r="H47" s="324"/>
      <c r="I47" s="32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1" x14ac:dyDescent="0.3">
      <c r="A48" s="264"/>
      <c r="B48" s="264"/>
      <c r="C48" s="264"/>
      <c r="D48" s="264"/>
      <c r="E48" s="264"/>
      <c r="F48" s="323"/>
      <c r="G48" s="264"/>
    </row>
  </sheetData>
  <autoFilter ref="A12:U28"/>
  <mergeCells count="39">
    <mergeCell ref="H19:J21"/>
    <mergeCell ref="A30:H30"/>
    <mergeCell ref="B32:F32"/>
    <mergeCell ref="B33:F33"/>
    <mergeCell ref="B34:F34"/>
    <mergeCell ref="P32:U32"/>
    <mergeCell ref="P33:U33"/>
    <mergeCell ref="P37:U37"/>
    <mergeCell ref="P38:U38"/>
    <mergeCell ref="B37:F37"/>
    <mergeCell ref="B38:F38"/>
    <mergeCell ref="O9:R9"/>
    <mergeCell ref="S9:T9"/>
    <mergeCell ref="U9:U11"/>
    <mergeCell ref="O10:P10"/>
    <mergeCell ref="S10:T10"/>
    <mergeCell ref="Q10:R10"/>
    <mergeCell ref="I9:I11"/>
    <mergeCell ref="J9:J11"/>
    <mergeCell ref="K9:K11"/>
    <mergeCell ref="L9:L11"/>
    <mergeCell ref="M9:N9"/>
    <mergeCell ref="M10:N10"/>
    <mergeCell ref="R45:T45"/>
    <mergeCell ref="R46:T46"/>
    <mergeCell ref="R40:T40"/>
    <mergeCell ref="A46:G46"/>
    <mergeCell ref="B1:U1"/>
    <mergeCell ref="B3:U3"/>
    <mergeCell ref="B4:U4"/>
    <mergeCell ref="A6:B6"/>
    <mergeCell ref="A7:B7"/>
    <mergeCell ref="B2:U2"/>
    <mergeCell ref="A5:B5"/>
    <mergeCell ref="A9:A11"/>
    <mergeCell ref="B9:C10"/>
    <mergeCell ref="D9:D11"/>
    <mergeCell ref="E9:G10"/>
    <mergeCell ref="H9:H11"/>
  </mergeCells>
  <printOptions horizontalCentered="1"/>
  <pageMargins left="0.11811023622047245" right="0.82677165354330717" top="0.55118110236220474" bottom="0.94488188976377963" header="0.11811023622047245" footer="0.15748031496062992"/>
  <pageSetup paperSize="5" scale="50" orientation="landscape" horizontalDpi="4294967293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58"/>
  <sheetViews>
    <sheetView topLeftCell="A130" zoomScale="55" zoomScaleNormal="55" workbookViewId="0">
      <selection activeCell="O158" sqref="O158"/>
    </sheetView>
  </sheetViews>
  <sheetFormatPr defaultRowHeight="15" x14ac:dyDescent="0.2"/>
  <cols>
    <col min="1" max="1" width="7" style="9" customWidth="1"/>
    <col min="2" max="2" width="14.28515625" style="370" customWidth="1"/>
    <col min="3" max="3" width="35.7109375" style="9" customWidth="1"/>
    <col min="4" max="4" width="9.28515625" style="9" customWidth="1"/>
    <col min="5" max="5" width="24.42578125" style="9" customWidth="1"/>
    <col min="6" max="6" width="13.28515625" style="9" customWidth="1"/>
    <col min="7" max="7" width="17.42578125" style="9" customWidth="1"/>
    <col min="8" max="8" width="14.42578125" style="9" customWidth="1"/>
    <col min="9" max="9" width="10.85546875" style="9" customWidth="1"/>
    <col min="10" max="10" width="12.7109375" style="9" customWidth="1"/>
    <col min="11" max="11" width="10.7109375" style="9" customWidth="1"/>
    <col min="12" max="12" width="12.28515625" style="9" customWidth="1"/>
    <col min="13" max="13" width="10.5703125" style="9" customWidth="1"/>
    <col min="14" max="14" width="26.7109375" style="9" customWidth="1"/>
    <col min="15" max="15" width="10.42578125" style="475" customWidth="1"/>
    <col min="16" max="16" width="22.85546875" style="13" customWidth="1"/>
    <col min="17" max="17" width="12.85546875" style="13" customWidth="1"/>
    <col min="18" max="18" width="18.7109375" style="9" customWidth="1"/>
    <col min="19" max="19" width="2.85546875" style="9" customWidth="1"/>
    <col min="20" max="20" width="22.5703125" style="9" customWidth="1"/>
    <col min="21" max="21" width="15.42578125" style="9" customWidth="1"/>
    <col min="22" max="22" width="16.42578125" style="9" customWidth="1"/>
    <col min="23" max="16384" width="9.140625" style="9"/>
  </cols>
  <sheetData>
    <row r="1" spans="1:30" ht="20.100000000000001" customHeight="1" x14ac:dyDescent="0.25">
      <c r="A1" s="1128" t="s">
        <v>732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</row>
    <row r="2" spans="1:30" ht="20.100000000000001" customHeight="1" x14ac:dyDescent="0.25">
      <c r="A2" s="1128" t="s">
        <v>3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</row>
    <row r="3" spans="1:30" ht="20.100000000000001" customHeight="1" x14ac:dyDescent="0.25">
      <c r="A3" s="1250" t="s">
        <v>778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</row>
    <row r="4" spans="1:30" ht="15" customHeight="1" x14ac:dyDescent="0.25">
      <c r="A4" s="392" t="s">
        <v>735</v>
      </c>
      <c r="B4" s="392"/>
      <c r="C4" s="392"/>
      <c r="D4" s="392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811"/>
      <c r="P4" s="812" t="s">
        <v>576</v>
      </c>
      <c r="Q4" s="812"/>
      <c r="R4" s="392"/>
    </row>
    <row r="5" spans="1:30" ht="15" customHeight="1" x14ac:dyDescent="0.25">
      <c r="A5" s="1247" t="s">
        <v>577</v>
      </c>
      <c r="B5" s="1247" t="s">
        <v>578</v>
      </c>
      <c r="C5" s="1247" t="s">
        <v>579</v>
      </c>
      <c r="D5" s="1247" t="s">
        <v>580</v>
      </c>
      <c r="E5" s="1247" t="s">
        <v>581</v>
      </c>
      <c r="F5" s="1247" t="s">
        <v>582</v>
      </c>
      <c r="G5" s="1247" t="s">
        <v>583</v>
      </c>
      <c r="H5" s="1247" t="s">
        <v>584</v>
      </c>
      <c r="I5" s="1253" t="s">
        <v>272</v>
      </c>
      <c r="J5" s="1254"/>
      <c r="K5" s="1254"/>
      <c r="L5" s="1254"/>
      <c r="M5" s="1255"/>
      <c r="N5" s="1247" t="s">
        <v>653</v>
      </c>
      <c r="O5" s="1256" t="s">
        <v>587</v>
      </c>
      <c r="P5" s="1247" t="s">
        <v>654</v>
      </c>
      <c r="Q5" s="1251" t="s">
        <v>637</v>
      </c>
      <c r="R5" s="1247" t="s">
        <v>589</v>
      </c>
    </row>
    <row r="6" spans="1:30" ht="22.5" customHeight="1" x14ac:dyDescent="0.2">
      <c r="A6" s="1247"/>
      <c r="B6" s="1247"/>
      <c r="C6" s="1247"/>
      <c r="D6" s="1247"/>
      <c r="E6" s="1247"/>
      <c r="F6" s="1247"/>
      <c r="G6" s="1247"/>
      <c r="H6" s="1247"/>
      <c r="I6" s="787" t="s">
        <v>638</v>
      </c>
      <c r="J6" s="787" t="s">
        <v>591</v>
      </c>
      <c r="K6" s="787" t="s">
        <v>592</v>
      </c>
      <c r="L6" s="787" t="s">
        <v>593</v>
      </c>
      <c r="M6" s="787" t="s">
        <v>2</v>
      </c>
      <c r="N6" s="1247"/>
      <c r="O6" s="1256"/>
      <c r="P6" s="1247"/>
      <c r="Q6" s="1252"/>
      <c r="R6" s="1247"/>
    </row>
    <row r="7" spans="1:30" s="12" customFormat="1" ht="15" customHeight="1" x14ac:dyDescent="0.3">
      <c r="A7" s="398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8">
        <v>11</v>
      </c>
      <c r="L7" s="398">
        <v>12</v>
      </c>
      <c r="M7" s="398">
        <v>13</v>
      </c>
      <c r="N7" s="398">
        <v>14</v>
      </c>
      <c r="O7" s="813">
        <v>15</v>
      </c>
      <c r="P7" s="398">
        <v>16</v>
      </c>
      <c r="Q7" s="398">
        <v>17</v>
      </c>
      <c r="R7" s="398">
        <v>18</v>
      </c>
      <c r="S7" s="3"/>
      <c r="T7" s="3"/>
      <c r="U7" s="3"/>
      <c r="V7" s="9"/>
      <c r="W7" s="9"/>
      <c r="X7" s="9"/>
      <c r="Y7" s="9"/>
      <c r="Z7" s="9"/>
      <c r="AA7" s="9"/>
      <c r="AB7" s="9"/>
      <c r="AC7" s="9"/>
      <c r="AD7" s="9"/>
    </row>
    <row r="8" spans="1:30" s="12" customFormat="1" ht="10.5" customHeight="1" x14ac:dyDescent="0.3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813"/>
      <c r="P8" s="398"/>
      <c r="Q8" s="398"/>
      <c r="R8" s="398"/>
      <c r="S8" s="3"/>
      <c r="T8" s="3"/>
      <c r="U8" s="3"/>
      <c r="V8" s="9"/>
      <c r="W8" s="9"/>
      <c r="X8" s="9"/>
      <c r="Y8" s="9"/>
      <c r="Z8" s="9"/>
      <c r="AA8" s="9"/>
      <c r="AB8" s="9"/>
      <c r="AC8" s="9"/>
      <c r="AD8" s="9"/>
    </row>
    <row r="9" spans="1:30" s="12" customFormat="1" ht="17.100000000000001" customHeight="1" x14ac:dyDescent="0.3">
      <c r="A9" s="382"/>
      <c r="B9" s="382" t="s">
        <v>23</v>
      </c>
      <c r="C9" s="383" t="s">
        <v>24</v>
      </c>
      <c r="D9" s="382"/>
      <c r="E9" s="382"/>
      <c r="F9" s="382"/>
      <c r="G9" s="382"/>
      <c r="H9" s="384"/>
      <c r="I9" s="382"/>
      <c r="J9" s="382"/>
      <c r="K9" s="382"/>
      <c r="L9" s="382"/>
      <c r="M9" s="382"/>
      <c r="N9" s="382"/>
      <c r="O9" s="386"/>
      <c r="P9" s="382"/>
      <c r="Q9" s="384"/>
      <c r="R9" s="382"/>
      <c r="S9" s="3"/>
      <c r="T9" s="3"/>
      <c r="U9" s="3"/>
      <c r="V9" s="9"/>
      <c r="W9" s="9"/>
      <c r="X9" s="9"/>
      <c r="Y9" s="9"/>
      <c r="Z9" s="9"/>
      <c r="AA9" s="9"/>
      <c r="AB9" s="9"/>
      <c r="AC9" s="9"/>
      <c r="AD9" s="9"/>
    </row>
    <row r="10" spans="1:30" s="12" customFormat="1" ht="17.100000000000001" customHeight="1" x14ac:dyDescent="0.3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813"/>
      <c r="P10" s="398"/>
      <c r="Q10" s="398"/>
      <c r="R10" s="398"/>
      <c r="S10" s="3"/>
      <c r="T10" s="3"/>
      <c r="U10" s="3"/>
      <c r="V10" s="9"/>
      <c r="W10" s="9"/>
      <c r="X10" s="9"/>
      <c r="Y10" s="9"/>
      <c r="Z10" s="9"/>
      <c r="AA10" s="9"/>
      <c r="AB10" s="9"/>
      <c r="AC10" s="9"/>
      <c r="AD10" s="9"/>
    </row>
    <row r="11" spans="1:30" s="373" customFormat="1" ht="17.100000000000001" customHeight="1" x14ac:dyDescent="0.3">
      <c r="A11" s="382"/>
      <c r="B11" s="382" t="s">
        <v>25</v>
      </c>
      <c r="C11" s="383" t="s">
        <v>26</v>
      </c>
      <c r="D11" s="382"/>
      <c r="E11" s="382"/>
      <c r="F11" s="382"/>
      <c r="G11" s="382"/>
      <c r="H11" s="384"/>
      <c r="I11" s="382"/>
      <c r="J11" s="382"/>
      <c r="K11" s="382"/>
      <c r="L11" s="382"/>
      <c r="M11" s="382"/>
      <c r="N11" s="382"/>
      <c r="O11" s="386"/>
      <c r="P11" s="387"/>
      <c r="Q11" s="384"/>
      <c r="R11" s="382"/>
      <c r="S11" s="372"/>
      <c r="T11" s="372"/>
      <c r="U11" s="372"/>
    </row>
    <row r="12" spans="1:30" ht="17.100000000000001" customHeight="1" x14ac:dyDescent="0.3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813"/>
      <c r="P12" s="398"/>
      <c r="Q12" s="398"/>
      <c r="R12" s="398"/>
      <c r="S12" s="3"/>
      <c r="T12" s="3"/>
      <c r="U12" s="3"/>
    </row>
    <row r="13" spans="1:30" s="373" customFormat="1" ht="17.100000000000001" customHeight="1" x14ac:dyDescent="0.3">
      <c r="A13" s="382"/>
      <c r="B13" s="382" t="s">
        <v>27</v>
      </c>
      <c r="C13" s="383" t="s">
        <v>28</v>
      </c>
      <c r="D13" s="382"/>
      <c r="E13" s="382"/>
      <c r="F13" s="382"/>
      <c r="G13" s="382"/>
      <c r="H13" s="384"/>
      <c r="I13" s="382"/>
      <c r="J13" s="382"/>
      <c r="K13" s="382"/>
      <c r="L13" s="382"/>
      <c r="M13" s="382"/>
      <c r="N13" s="382"/>
      <c r="O13" s="386"/>
      <c r="P13" s="382"/>
      <c r="Q13" s="384"/>
      <c r="R13" s="382"/>
      <c r="S13" s="372"/>
      <c r="T13" s="372"/>
      <c r="U13" s="372"/>
    </row>
    <row r="14" spans="1:30" ht="17.100000000000001" customHeight="1" x14ac:dyDescent="0.3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813"/>
      <c r="P14" s="398"/>
      <c r="Q14" s="398"/>
      <c r="R14" s="398"/>
      <c r="S14" s="3"/>
      <c r="T14" s="3"/>
      <c r="U14" s="3"/>
    </row>
    <row r="15" spans="1:30" s="373" customFormat="1" ht="17.100000000000001" customHeight="1" x14ac:dyDescent="0.3">
      <c r="A15" s="382"/>
      <c r="B15" s="382" t="s">
        <v>29</v>
      </c>
      <c r="C15" s="383" t="s">
        <v>30</v>
      </c>
      <c r="D15" s="382"/>
      <c r="E15" s="382"/>
      <c r="F15" s="382"/>
      <c r="G15" s="382"/>
      <c r="H15" s="384"/>
      <c r="I15" s="382"/>
      <c r="J15" s="382"/>
      <c r="K15" s="382"/>
      <c r="L15" s="382"/>
      <c r="M15" s="382"/>
      <c r="N15" s="382"/>
      <c r="O15" s="386"/>
      <c r="P15" s="382"/>
      <c r="Q15" s="384"/>
      <c r="R15" s="382"/>
      <c r="S15" s="372"/>
      <c r="T15" s="372"/>
      <c r="U15" s="372"/>
    </row>
    <row r="16" spans="1:30" ht="17.100000000000001" customHeight="1" x14ac:dyDescent="0.3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813"/>
      <c r="P16" s="398"/>
      <c r="Q16" s="398"/>
      <c r="R16" s="398"/>
      <c r="S16" s="3"/>
      <c r="T16" s="3"/>
      <c r="U16" s="3"/>
    </row>
    <row r="17" spans="1:21" s="373" customFormat="1" ht="17.100000000000001" customHeight="1" x14ac:dyDescent="0.3">
      <c r="A17" s="382" t="s">
        <v>651</v>
      </c>
      <c r="B17" s="382" t="s">
        <v>31</v>
      </c>
      <c r="C17" s="383" t="s">
        <v>32</v>
      </c>
      <c r="D17" s="382"/>
      <c r="E17" s="382"/>
      <c r="F17" s="382"/>
      <c r="G17" s="382"/>
      <c r="H17" s="384"/>
      <c r="I17" s="382"/>
      <c r="J17" s="382"/>
      <c r="K17" s="382"/>
      <c r="L17" s="382"/>
      <c r="M17" s="382"/>
      <c r="N17" s="382"/>
      <c r="O17" s="386">
        <f>SUM(O18:O134)</f>
        <v>117</v>
      </c>
      <c r="P17" s="387">
        <f>SUM(P18:P134)</f>
        <v>21547100</v>
      </c>
      <c r="Q17" s="384"/>
      <c r="R17" s="382"/>
      <c r="S17" s="372"/>
      <c r="T17" s="372"/>
      <c r="U17" s="372"/>
    </row>
    <row r="18" spans="1:21" ht="17.100000000000001" customHeight="1" x14ac:dyDescent="0.3">
      <c r="A18" s="814">
        <v>1</v>
      </c>
      <c r="B18" s="815" t="s">
        <v>82</v>
      </c>
      <c r="C18" s="816" t="s">
        <v>6</v>
      </c>
      <c r="D18" s="817" t="s">
        <v>391</v>
      </c>
      <c r="E18" s="815" t="s">
        <v>73</v>
      </c>
      <c r="F18" s="818"/>
      <c r="G18" s="815" t="s">
        <v>222</v>
      </c>
      <c r="H18" s="819">
        <v>40451</v>
      </c>
      <c r="I18" s="820"/>
      <c r="J18" s="821"/>
      <c r="K18" s="821"/>
      <c r="L18" s="814"/>
      <c r="M18" s="814"/>
      <c r="N18" s="821" t="s">
        <v>643</v>
      </c>
      <c r="O18" s="822">
        <v>1</v>
      </c>
      <c r="P18" s="823">
        <v>265000</v>
      </c>
      <c r="Q18" s="824" t="s">
        <v>322</v>
      </c>
      <c r="R18" s="818"/>
      <c r="S18" s="3"/>
      <c r="T18" s="3"/>
      <c r="U18" s="3"/>
    </row>
    <row r="19" spans="1:21" s="373" customFormat="1" ht="17.100000000000001" customHeight="1" x14ac:dyDescent="0.3">
      <c r="A19" s="825">
        <v>2</v>
      </c>
      <c r="B19" s="826" t="s">
        <v>82</v>
      </c>
      <c r="C19" s="827" t="s">
        <v>6</v>
      </c>
      <c r="D19" s="828" t="s">
        <v>401</v>
      </c>
      <c r="E19" s="826" t="s">
        <v>73</v>
      </c>
      <c r="F19" s="829"/>
      <c r="G19" s="826" t="s">
        <v>222</v>
      </c>
      <c r="H19" s="830">
        <v>40451</v>
      </c>
      <c r="I19" s="831"/>
      <c r="J19" s="832"/>
      <c r="K19" s="832"/>
      <c r="L19" s="825"/>
      <c r="M19" s="825"/>
      <c r="N19" s="832" t="s">
        <v>643</v>
      </c>
      <c r="O19" s="833">
        <v>1</v>
      </c>
      <c r="P19" s="834">
        <v>265000</v>
      </c>
      <c r="Q19" s="835" t="s">
        <v>322</v>
      </c>
      <c r="R19" s="829"/>
      <c r="S19" s="372"/>
      <c r="T19" s="372"/>
      <c r="U19" s="372"/>
    </row>
    <row r="20" spans="1:21" ht="17.100000000000001" customHeight="1" x14ac:dyDescent="0.3">
      <c r="A20" s="825">
        <v>3</v>
      </c>
      <c r="B20" s="826" t="s">
        <v>82</v>
      </c>
      <c r="C20" s="827" t="s">
        <v>6</v>
      </c>
      <c r="D20" s="828" t="s">
        <v>402</v>
      </c>
      <c r="E20" s="826" t="s">
        <v>73</v>
      </c>
      <c r="F20" s="829"/>
      <c r="G20" s="826" t="s">
        <v>222</v>
      </c>
      <c r="H20" s="830">
        <v>40451</v>
      </c>
      <c r="I20" s="831"/>
      <c r="J20" s="832"/>
      <c r="K20" s="832"/>
      <c r="L20" s="825"/>
      <c r="M20" s="825"/>
      <c r="N20" s="832" t="s">
        <v>643</v>
      </c>
      <c r="O20" s="833">
        <v>1</v>
      </c>
      <c r="P20" s="834">
        <v>265000</v>
      </c>
      <c r="Q20" s="835" t="s">
        <v>322</v>
      </c>
      <c r="R20" s="829"/>
      <c r="S20" s="3"/>
      <c r="T20" s="3"/>
      <c r="U20" s="3"/>
    </row>
    <row r="21" spans="1:21" s="373" customFormat="1" ht="17.100000000000001" customHeight="1" x14ac:dyDescent="0.3">
      <c r="A21" s="825">
        <v>4</v>
      </c>
      <c r="B21" s="826" t="s">
        <v>82</v>
      </c>
      <c r="C21" s="827" t="s">
        <v>6</v>
      </c>
      <c r="D21" s="828" t="s">
        <v>625</v>
      </c>
      <c r="E21" s="826" t="s">
        <v>73</v>
      </c>
      <c r="F21" s="829"/>
      <c r="G21" s="826" t="s">
        <v>222</v>
      </c>
      <c r="H21" s="830">
        <v>40451</v>
      </c>
      <c r="I21" s="831"/>
      <c r="J21" s="832"/>
      <c r="K21" s="832"/>
      <c r="L21" s="825"/>
      <c r="M21" s="825"/>
      <c r="N21" s="832" t="s">
        <v>643</v>
      </c>
      <c r="O21" s="833">
        <v>1</v>
      </c>
      <c r="P21" s="834">
        <v>265000</v>
      </c>
      <c r="Q21" s="835" t="s">
        <v>322</v>
      </c>
      <c r="R21" s="829"/>
      <c r="S21" s="372"/>
      <c r="T21" s="372"/>
      <c r="U21" s="372"/>
    </row>
    <row r="22" spans="1:21" s="373" customFormat="1" ht="17.100000000000001" customHeight="1" x14ac:dyDescent="0.3">
      <c r="A22" s="825">
        <v>5</v>
      </c>
      <c r="B22" s="836" t="s">
        <v>361</v>
      </c>
      <c r="C22" s="837" t="s">
        <v>362</v>
      </c>
      <c r="D22" s="838" t="s">
        <v>106</v>
      </c>
      <c r="E22" s="839" t="s">
        <v>639</v>
      </c>
      <c r="F22" s="829"/>
      <c r="G22" s="826" t="s">
        <v>364</v>
      </c>
      <c r="H22" s="830" t="s">
        <v>624</v>
      </c>
      <c r="I22" s="831"/>
      <c r="J22" s="832"/>
      <c r="K22" s="832"/>
      <c r="L22" s="825"/>
      <c r="M22" s="825"/>
      <c r="N22" s="832" t="s">
        <v>643</v>
      </c>
      <c r="O22" s="833">
        <v>1</v>
      </c>
      <c r="P22" s="834">
        <v>220000</v>
      </c>
      <c r="Q22" s="835" t="s">
        <v>337</v>
      </c>
      <c r="R22" s="829"/>
      <c r="S22" s="372"/>
      <c r="T22" s="372"/>
      <c r="U22" s="372"/>
    </row>
    <row r="23" spans="1:21" s="373" customFormat="1" ht="17.100000000000001" customHeight="1" x14ac:dyDescent="0.3">
      <c r="A23" s="825">
        <v>6</v>
      </c>
      <c r="B23" s="836" t="s">
        <v>361</v>
      </c>
      <c r="C23" s="837" t="s">
        <v>362</v>
      </c>
      <c r="D23" s="838" t="s">
        <v>104</v>
      </c>
      <c r="E23" s="839" t="s">
        <v>639</v>
      </c>
      <c r="F23" s="829"/>
      <c r="G23" s="826" t="s">
        <v>364</v>
      </c>
      <c r="H23" s="830" t="s">
        <v>624</v>
      </c>
      <c r="I23" s="831"/>
      <c r="J23" s="832"/>
      <c r="K23" s="832"/>
      <c r="L23" s="825"/>
      <c r="M23" s="825"/>
      <c r="N23" s="832" t="s">
        <v>643</v>
      </c>
      <c r="O23" s="833">
        <v>1</v>
      </c>
      <c r="P23" s="834">
        <v>220000</v>
      </c>
      <c r="Q23" s="835" t="s">
        <v>337</v>
      </c>
      <c r="R23" s="829"/>
      <c r="S23" s="372"/>
      <c r="T23" s="372"/>
      <c r="U23" s="372"/>
    </row>
    <row r="24" spans="1:21" s="373" customFormat="1" ht="17.100000000000001" customHeight="1" x14ac:dyDescent="0.3">
      <c r="A24" s="825">
        <v>7</v>
      </c>
      <c r="B24" s="836" t="s">
        <v>361</v>
      </c>
      <c r="C24" s="837" t="s">
        <v>362</v>
      </c>
      <c r="D24" s="838" t="s">
        <v>227</v>
      </c>
      <c r="E24" s="839" t="s">
        <v>639</v>
      </c>
      <c r="F24" s="829"/>
      <c r="G24" s="826" t="s">
        <v>364</v>
      </c>
      <c r="H24" s="830" t="s">
        <v>624</v>
      </c>
      <c r="I24" s="831"/>
      <c r="J24" s="832"/>
      <c r="K24" s="832"/>
      <c r="L24" s="825"/>
      <c r="M24" s="825"/>
      <c r="N24" s="832" t="s">
        <v>643</v>
      </c>
      <c r="O24" s="833">
        <v>1</v>
      </c>
      <c r="P24" s="834">
        <v>220000</v>
      </c>
      <c r="Q24" s="835" t="s">
        <v>337</v>
      </c>
      <c r="R24" s="829"/>
      <c r="S24" s="372"/>
      <c r="T24" s="372"/>
      <c r="U24" s="372"/>
    </row>
    <row r="25" spans="1:21" ht="17.100000000000001" customHeight="1" x14ac:dyDescent="0.3">
      <c r="A25" s="825">
        <v>8</v>
      </c>
      <c r="B25" s="836" t="s">
        <v>361</v>
      </c>
      <c r="C25" s="837" t="s">
        <v>362</v>
      </c>
      <c r="D25" s="836" t="s">
        <v>99</v>
      </c>
      <c r="E25" s="839" t="s">
        <v>363</v>
      </c>
      <c r="F25" s="829"/>
      <c r="G25" s="836" t="s">
        <v>626</v>
      </c>
      <c r="H25" s="840">
        <v>41078</v>
      </c>
      <c r="I25" s="841"/>
      <c r="J25" s="832"/>
      <c r="K25" s="832"/>
      <c r="L25" s="825"/>
      <c r="M25" s="825"/>
      <c r="N25" s="832" t="s">
        <v>643</v>
      </c>
      <c r="O25" s="833">
        <v>1</v>
      </c>
      <c r="P25" s="842">
        <v>248750</v>
      </c>
      <c r="Q25" s="835" t="s">
        <v>360</v>
      </c>
      <c r="R25" s="829"/>
      <c r="S25" s="3"/>
      <c r="T25" s="3"/>
      <c r="U25" s="3"/>
    </row>
    <row r="26" spans="1:21" s="373" customFormat="1" ht="17.100000000000001" customHeight="1" x14ac:dyDescent="0.3">
      <c r="A26" s="825">
        <v>9</v>
      </c>
      <c r="B26" s="836" t="s">
        <v>361</v>
      </c>
      <c r="C26" s="837" t="s">
        <v>362</v>
      </c>
      <c r="D26" s="836" t="s">
        <v>96</v>
      </c>
      <c r="E26" s="839" t="s">
        <v>627</v>
      </c>
      <c r="F26" s="829"/>
      <c r="G26" s="836" t="s">
        <v>626</v>
      </c>
      <c r="H26" s="840">
        <v>41079</v>
      </c>
      <c r="I26" s="841"/>
      <c r="J26" s="832"/>
      <c r="K26" s="832"/>
      <c r="L26" s="825"/>
      <c r="M26" s="825"/>
      <c r="N26" s="832" t="s">
        <v>643</v>
      </c>
      <c r="O26" s="833">
        <v>1</v>
      </c>
      <c r="P26" s="842">
        <v>248750</v>
      </c>
      <c r="Q26" s="835" t="s">
        <v>360</v>
      </c>
      <c r="R26" s="829"/>
      <c r="S26" s="372"/>
      <c r="T26" s="372"/>
      <c r="U26" s="372"/>
    </row>
    <row r="27" spans="1:21" ht="17.100000000000001" customHeight="1" x14ac:dyDescent="0.3">
      <c r="A27" s="825">
        <v>10</v>
      </c>
      <c r="B27" s="826" t="s">
        <v>361</v>
      </c>
      <c r="C27" s="827" t="s">
        <v>362</v>
      </c>
      <c r="D27" s="828" t="s">
        <v>95</v>
      </c>
      <c r="E27" s="843" t="s">
        <v>628</v>
      </c>
      <c r="F27" s="829"/>
      <c r="G27" s="826" t="s">
        <v>364</v>
      </c>
      <c r="H27" s="830">
        <v>42261</v>
      </c>
      <c r="I27" s="831"/>
      <c r="J27" s="844"/>
      <c r="K27" s="844"/>
      <c r="L27" s="844"/>
      <c r="M27" s="844"/>
      <c r="N27" s="832" t="s">
        <v>643</v>
      </c>
      <c r="O27" s="833">
        <v>1</v>
      </c>
      <c r="P27" s="834">
        <v>290000</v>
      </c>
      <c r="Q27" s="835" t="s">
        <v>337</v>
      </c>
      <c r="R27" s="829"/>
      <c r="S27" s="3"/>
      <c r="T27" s="3"/>
      <c r="U27" s="3"/>
    </row>
    <row r="28" spans="1:21" s="373" customFormat="1" ht="17.100000000000001" customHeight="1" x14ac:dyDescent="0.3">
      <c r="A28" s="825">
        <v>11</v>
      </c>
      <c r="B28" s="826" t="s">
        <v>361</v>
      </c>
      <c r="C28" s="827" t="s">
        <v>362</v>
      </c>
      <c r="D28" s="828" t="s">
        <v>223</v>
      </c>
      <c r="E28" s="843" t="s">
        <v>629</v>
      </c>
      <c r="F28" s="829"/>
      <c r="G28" s="826" t="s">
        <v>364</v>
      </c>
      <c r="H28" s="830">
        <v>42262</v>
      </c>
      <c r="I28" s="831"/>
      <c r="J28" s="844"/>
      <c r="K28" s="844"/>
      <c r="L28" s="844"/>
      <c r="M28" s="844"/>
      <c r="N28" s="832" t="s">
        <v>643</v>
      </c>
      <c r="O28" s="833">
        <v>1</v>
      </c>
      <c r="P28" s="834">
        <v>290000</v>
      </c>
      <c r="Q28" s="835" t="s">
        <v>337</v>
      </c>
      <c r="R28" s="829"/>
      <c r="S28" s="372"/>
      <c r="T28" s="372"/>
      <c r="U28" s="372"/>
    </row>
    <row r="29" spans="1:21" ht="17.100000000000001" customHeight="1" x14ac:dyDescent="0.3">
      <c r="A29" s="825">
        <v>12</v>
      </c>
      <c r="B29" s="826" t="s">
        <v>361</v>
      </c>
      <c r="C29" s="827" t="s">
        <v>362</v>
      </c>
      <c r="D29" s="828" t="s">
        <v>224</v>
      </c>
      <c r="E29" s="843" t="s">
        <v>630</v>
      </c>
      <c r="F29" s="829"/>
      <c r="G29" s="826" t="s">
        <v>364</v>
      </c>
      <c r="H29" s="830">
        <v>42263</v>
      </c>
      <c r="I29" s="831"/>
      <c r="J29" s="844"/>
      <c r="K29" s="844"/>
      <c r="L29" s="844"/>
      <c r="M29" s="844"/>
      <c r="N29" s="832" t="s">
        <v>643</v>
      </c>
      <c r="O29" s="833">
        <v>1</v>
      </c>
      <c r="P29" s="834">
        <v>290000</v>
      </c>
      <c r="Q29" s="835" t="s">
        <v>337</v>
      </c>
      <c r="R29" s="829"/>
      <c r="S29" s="3"/>
      <c r="T29" s="3"/>
      <c r="U29" s="3"/>
    </row>
    <row r="30" spans="1:21" s="373" customFormat="1" ht="17.100000000000001" customHeight="1" x14ac:dyDescent="0.3">
      <c r="A30" s="825">
        <v>13</v>
      </c>
      <c r="B30" s="826" t="s">
        <v>361</v>
      </c>
      <c r="C30" s="827" t="s">
        <v>362</v>
      </c>
      <c r="D30" s="828" t="s">
        <v>102</v>
      </c>
      <c r="E30" s="843" t="s">
        <v>631</v>
      </c>
      <c r="F30" s="829"/>
      <c r="G30" s="826" t="s">
        <v>364</v>
      </c>
      <c r="H30" s="830">
        <v>42264</v>
      </c>
      <c r="I30" s="831"/>
      <c r="J30" s="844"/>
      <c r="K30" s="844"/>
      <c r="L30" s="844"/>
      <c r="M30" s="844"/>
      <c r="N30" s="832" t="s">
        <v>643</v>
      </c>
      <c r="O30" s="833">
        <v>1</v>
      </c>
      <c r="P30" s="834">
        <v>290000</v>
      </c>
      <c r="Q30" s="835" t="s">
        <v>337</v>
      </c>
      <c r="R30" s="829"/>
      <c r="S30" s="372"/>
      <c r="T30" s="372"/>
      <c r="U30" s="372"/>
    </row>
    <row r="31" spans="1:21" ht="17.100000000000001" customHeight="1" x14ac:dyDescent="0.3">
      <c r="A31" s="825">
        <v>14</v>
      </c>
      <c r="B31" s="826" t="s">
        <v>361</v>
      </c>
      <c r="C31" s="827" t="s">
        <v>362</v>
      </c>
      <c r="D31" s="828" t="s">
        <v>103</v>
      </c>
      <c r="E31" s="843" t="s">
        <v>632</v>
      </c>
      <c r="F31" s="829"/>
      <c r="G31" s="826" t="s">
        <v>364</v>
      </c>
      <c r="H31" s="830">
        <v>42265</v>
      </c>
      <c r="I31" s="831"/>
      <c r="J31" s="844"/>
      <c r="K31" s="844"/>
      <c r="L31" s="844"/>
      <c r="M31" s="844"/>
      <c r="N31" s="832" t="s">
        <v>643</v>
      </c>
      <c r="O31" s="833">
        <v>1</v>
      </c>
      <c r="P31" s="834">
        <v>290000</v>
      </c>
      <c r="Q31" s="835" t="s">
        <v>337</v>
      </c>
      <c r="R31" s="829"/>
      <c r="S31" s="3"/>
      <c r="T31" s="3"/>
      <c r="U31" s="3"/>
    </row>
    <row r="32" spans="1:21" s="373" customFormat="1" ht="17.100000000000001" customHeight="1" x14ac:dyDescent="0.3">
      <c r="A32" s="825">
        <v>15</v>
      </c>
      <c r="B32" s="826" t="s">
        <v>404</v>
      </c>
      <c r="C32" s="827" t="s">
        <v>405</v>
      </c>
      <c r="D32" s="828" t="s">
        <v>97</v>
      </c>
      <c r="E32" s="826" t="s">
        <v>407</v>
      </c>
      <c r="F32" s="829"/>
      <c r="G32" s="826" t="s">
        <v>633</v>
      </c>
      <c r="H32" s="830">
        <v>34060</v>
      </c>
      <c r="I32" s="831"/>
      <c r="J32" s="844"/>
      <c r="K32" s="844"/>
      <c r="L32" s="844"/>
      <c r="M32" s="844"/>
      <c r="N32" s="832" t="s">
        <v>643</v>
      </c>
      <c r="O32" s="833">
        <v>1</v>
      </c>
      <c r="P32" s="834">
        <v>5000</v>
      </c>
      <c r="Q32" s="835" t="s">
        <v>360</v>
      </c>
      <c r="R32" s="829"/>
      <c r="S32" s="372"/>
      <c r="T32" s="372"/>
      <c r="U32" s="372"/>
    </row>
    <row r="33" spans="1:30" ht="17.100000000000001" customHeight="1" x14ac:dyDescent="0.3">
      <c r="A33" s="825">
        <v>16</v>
      </c>
      <c r="B33" s="826" t="s">
        <v>377</v>
      </c>
      <c r="C33" s="827" t="s">
        <v>378</v>
      </c>
      <c r="D33" s="828" t="s">
        <v>97</v>
      </c>
      <c r="E33" s="826" t="s">
        <v>379</v>
      </c>
      <c r="F33" s="829"/>
      <c r="G33" s="826" t="s">
        <v>634</v>
      </c>
      <c r="H33" s="830">
        <v>34425</v>
      </c>
      <c r="I33" s="831"/>
      <c r="J33" s="844"/>
      <c r="K33" s="844"/>
      <c r="L33" s="844"/>
      <c r="M33" s="844"/>
      <c r="N33" s="832" t="s">
        <v>643</v>
      </c>
      <c r="O33" s="833">
        <v>1</v>
      </c>
      <c r="P33" s="834">
        <v>10000</v>
      </c>
      <c r="Q33" s="835" t="s">
        <v>322</v>
      </c>
      <c r="R33" s="829"/>
      <c r="S33" s="3"/>
      <c r="T33" s="3"/>
      <c r="U33" s="3"/>
    </row>
    <row r="34" spans="1:30" s="373" customFormat="1" ht="17.100000000000001" customHeight="1" x14ac:dyDescent="0.3">
      <c r="A34" s="825">
        <v>17</v>
      </c>
      <c r="B34" s="826" t="s">
        <v>365</v>
      </c>
      <c r="C34" s="827" t="s">
        <v>366</v>
      </c>
      <c r="D34" s="828" t="s">
        <v>223</v>
      </c>
      <c r="E34" s="826" t="s">
        <v>612</v>
      </c>
      <c r="F34" s="829"/>
      <c r="G34" s="826" t="s">
        <v>222</v>
      </c>
      <c r="H34" s="830">
        <v>34790</v>
      </c>
      <c r="I34" s="831"/>
      <c r="J34" s="844"/>
      <c r="K34" s="844"/>
      <c r="L34" s="844"/>
      <c r="M34" s="844"/>
      <c r="N34" s="832" t="s">
        <v>643</v>
      </c>
      <c r="O34" s="833">
        <v>1</v>
      </c>
      <c r="P34" s="834">
        <v>27000</v>
      </c>
      <c r="Q34" s="845" t="s">
        <v>337</v>
      </c>
      <c r="R34" s="829"/>
      <c r="S34" s="372"/>
      <c r="T34" s="372"/>
      <c r="U34" s="372"/>
    </row>
    <row r="35" spans="1:30" ht="17.100000000000001" customHeight="1" x14ac:dyDescent="0.3">
      <c r="A35" s="825">
        <v>18</v>
      </c>
      <c r="B35" s="826" t="s">
        <v>365</v>
      </c>
      <c r="C35" s="827" t="s">
        <v>366</v>
      </c>
      <c r="D35" s="828" t="s">
        <v>224</v>
      </c>
      <c r="E35" s="826" t="s">
        <v>612</v>
      </c>
      <c r="F35" s="829"/>
      <c r="G35" s="826" t="s">
        <v>222</v>
      </c>
      <c r="H35" s="830">
        <v>34791</v>
      </c>
      <c r="I35" s="831"/>
      <c r="J35" s="844"/>
      <c r="K35" s="844"/>
      <c r="L35" s="844"/>
      <c r="M35" s="844"/>
      <c r="N35" s="832" t="s">
        <v>643</v>
      </c>
      <c r="O35" s="833">
        <v>1</v>
      </c>
      <c r="P35" s="834">
        <v>27000</v>
      </c>
      <c r="Q35" s="845" t="s">
        <v>337</v>
      </c>
      <c r="R35" s="829"/>
      <c r="S35" s="3"/>
      <c r="T35" s="3"/>
      <c r="U35" s="3"/>
    </row>
    <row r="36" spans="1:30" s="373" customFormat="1" ht="17.100000000000001" customHeight="1" x14ac:dyDescent="0.3">
      <c r="A36" s="825">
        <v>19</v>
      </c>
      <c r="B36" s="826" t="s">
        <v>365</v>
      </c>
      <c r="C36" s="827" t="s">
        <v>366</v>
      </c>
      <c r="D36" s="828" t="s">
        <v>102</v>
      </c>
      <c r="E36" s="826" t="s">
        <v>612</v>
      </c>
      <c r="F36" s="829"/>
      <c r="G36" s="826" t="s">
        <v>222</v>
      </c>
      <c r="H36" s="830">
        <v>34792</v>
      </c>
      <c r="I36" s="831"/>
      <c r="J36" s="844"/>
      <c r="K36" s="844"/>
      <c r="L36" s="844"/>
      <c r="M36" s="844"/>
      <c r="N36" s="832" t="s">
        <v>643</v>
      </c>
      <c r="O36" s="833">
        <v>1</v>
      </c>
      <c r="P36" s="834">
        <v>27000</v>
      </c>
      <c r="Q36" s="845" t="s">
        <v>322</v>
      </c>
      <c r="R36" s="829"/>
      <c r="S36" s="372"/>
      <c r="T36" s="372"/>
      <c r="U36" s="372"/>
    </row>
    <row r="37" spans="1:30" ht="17.100000000000001" customHeight="1" x14ac:dyDescent="0.3">
      <c r="A37" s="825">
        <v>20</v>
      </c>
      <c r="B37" s="826" t="s">
        <v>365</v>
      </c>
      <c r="C37" s="827" t="s">
        <v>366</v>
      </c>
      <c r="D37" s="828" t="s">
        <v>103</v>
      </c>
      <c r="E37" s="826" t="s">
        <v>612</v>
      </c>
      <c r="F37" s="829"/>
      <c r="G37" s="826" t="s">
        <v>222</v>
      </c>
      <c r="H37" s="830">
        <v>34793</v>
      </c>
      <c r="I37" s="831"/>
      <c r="J37" s="844"/>
      <c r="K37" s="844"/>
      <c r="L37" s="844"/>
      <c r="M37" s="844"/>
      <c r="N37" s="832" t="s">
        <v>643</v>
      </c>
      <c r="O37" s="833">
        <v>1</v>
      </c>
      <c r="P37" s="834">
        <v>27000</v>
      </c>
      <c r="Q37" s="845" t="s">
        <v>322</v>
      </c>
      <c r="R37" s="829"/>
      <c r="S37" s="3"/>
      <c r="T37" s="3"/>
      <c r="U37" s="3"/>
    </row>
    <row r="38" spans="1:30" s="373" customFormat="1" ht="17.100000000000001" customHeight="1" x14ac:dyDescent="0.3">
      <c r="A38" s="825">
        <v>21</v>
      </c>
      <c r="B38" s="826" t="s">
        <v>365</v>
      </c>
      <c r="C38" s="827" t="s">
        <v>366</v>
      </c>
      <c r="D38" s="828" t="s">
        <v>106</v>
      </c>
      <c r="E38" s="826" t="s">
        <v>612</v>
      </c>
      <c r="F38" s="829"/>
      <c r="G38" s="826" t="s">
        <v>222</v>
      </c>
      <c r="H38" s="830">
        <v>34794</v>
      </c>
      <c r="I38" s="831"/>
      <c r="J38" s="844"/>
      <c r="K38" s="844"/>
      <c r="L38" s="844"/>
      <c r="M38" s="844"/>
      <c r="N38" s="832" t="s">
        <v>643</v>
      </c>
      <c r="O38" s="833">
        <v>1</v>
      </c>
      <c r="P38" s="834">
        <v>27000</v>
      </c>
      <c r="Q38" s="845" t="s">
        <v>322</v>
      </c>
      <c r="R38" s="829"/>
      <c r="S38" s="372"/>
      <c r="T38" s="372"/>
      <c r="U38" s="372"/>
    </row>
    <row r="39" spans="1:30" ht="17.100000000000001" customHeight="1" x14ac:dyDescent="0.3">
      <c r="A39" s="825">
        <v>22</v>
      </c>
      <c r="B39" s="826" t="s">
        <v>365</v>
      </c>
      <c r="C39" s="827" t="s">
        <v>366</v>
      </c>
      <c r="D39" s="828" t="s">
        <v>104</v>
      </c>
      <c r="E39" s="826" t="s">
        <v>612</v>
      </c>
      <c r="F39" s="829"/>
      <c r="G39" s="826" t="s">
        <v>222</v>
      </c>
      <c r="H39" s="830">
        <v>34795</v>
      </c>
      <c r="I39" s="831"/>
      <c r="J39" s="844"/>
      <c r="K39" s="844"/>
      <c r="L39" s="844"/>
      <c r="M39" s="844"/>
      <c r="N39" s="832" t="s">
        <v>643</v>
      </c>
      <c r="O39" s="833">
        <v>1</v>
      </c>
      <c r="P39" s="834">
        <v>27000</v>
      </c>
      <c r="Q39" s="845" t="s">
        <v>322</v>
      </c>
      <c r="R39" s="829"/>
      <c r="S39" s="3"/>
      <c r="T39" s="3"/>
      <c r="U39" s="3"/>
    </row>
    <row r="40" spans="1:30" s="373" customFormat="1" ht="17.100000000000001" customHeight="1" x14ac:dyDescent="0.3">
      <c r="A40" s="825">
        <v>23</v>
      </c>
      <c r="B40" s="826" t="s">
        <v>365</v>
      </c>
      <c r="C40" s="827" t="s">
        <v>366</v>
      </c>
      <c r="D40" s="828" t="s">
        <v>227</v>
      </c>
      <c r="E40" s="826" t="s">
        <v>612</v>
      </c>
      <c r="F40" s="829"/>
      <c r="G40" s="826" t="s">
        <v>222</v>
      </c>
      <c r="H40" s="830">
        <v>34796</v>
      </c>
      <c r="I40" s="831"/>
      <c r="J40" s="844"/>
      <c r="K40" s="844"/>
      <c r="L40" s="844"/>
      <c r="M40" s="844"/>
      <c r="N40" s="832" t="s">
        <v>643</v>
      </c>
      <c r="O40" s="833">
        <v>1</v>
      </c>
      <c r="P40" s="834">
        <v>27000</v>
      </c>
      <c r="Q40" s="845" t="s">
        <v>322</v>
      </c>
      <c r="R40" s="829"/>
      <c r="S40" s="372"/>
      <c r="T40" s="372"/>
      <c r="U40" s="372"/>
    </row>
    <row r="41" spans="1:30" ht="17.100000000000001" customHeight="1" x14ac:dyDescent="0.3">
      <c r="A41" s="825">
        <v>24</v>
      </c>
      <c r="B41" s="826" t="s">
        <v>377</v>
      </c>
      <c r="C41" s="827" t="s">
        <v>378</v>
      </c>
      <c r="D41" s="828" t="s">
        <v>99</v>
      </c>
      <c r="E41" s="826" t="s">
        <v>379</v>
      </c>
      <c r="F41" s="829"/>
      <c r="G41" s="826" t="s">
        <v>634</v>
      </c>
      <c r="H41" s="830">
        <v>35521</v>
      </c>
      <c r="I41" s="831"/>
      <c r="J41" s="844"/>
      <c r="K41" s="844"/>
      <c r="L41" s="844"/>
      <c r="M41" s="844"/>
      <c r="N41" s="832" t="s">
        <v>643</v>
      </c>
      <c r="O41" s="833">
        <v>1</v>
      </c>
      <c r="P41" s="834">
        <v>20000</v>
      </c>
      <c r="Q41" s="845" t="s">
        <v>322</v>
      </c>
      <c r="R41" s="829"/>
      <c r="S41" s="3"/>
      <c r="T41" s="3"/>
      <c r="U41" s="3"/>
    </row>
    <row r="42" spans="1:30" s="12" customFormat="1" ht="17.100000000000001" customHeight="1" x14ac:dyDescent="0.3">
      <c r="A42" s="825">
        <v>25</v>
      </c>
      <c r="B42" s="826" t="s">
        <v>377</v>
      </c>
      <c r="C42" s="827" t="s">
        <v>378</v>
      </c>
      <c r="D42" s="828" t="s">
        <v>101</v>
      </c>
      <c r="E42" s="826" t="s">
        <v>379</v>
      </c>
      <c r="F42" s="829"/>
      <c r="G42" s="826" t="s">
        <v>634</v>
      </c>
      <c r="H42" s="830">
        <v>35521</v>
      </c>
      <c r="I42" s="831"/>
      <c r="J42" s="844"/>
      <c r="K42" s="844"/>
      <c r="L42" s="844"/>
      <c r="M42" s="844"/>
      <c r="N42" s="832" t="s">
        <v>643</v>
      </c>
      <c r="O42" s="833">
        <v>1</v>
      </c>
      <c r="P42" s="834">
        <v>60000</v>
      </c>
      <c r="Q42" s="845" t="s">
        <v>322</v>
      </c>
      <c r="R42" s="829"/>
      <c r="S42" s="3"/>
      <c r="T42" s="3"/>
      <c r="U42" s="3"/>
      <c r="V42" s="9"/>
      <c r="W42" s="9"/>
      <c r="X42" s="9"/>
      <c r="Y42" s="9"/>
      <c r="Z42" s="9"/>
      <c r="AA42" s="9"/>
      <c r="AB42" s="9"/>
      <c r="AC42" s="9"/>
      <c r="AD42" s="9"/>
    </row>
    <row r="43" spans="1:30" s="12" customFormat="1" ht="17.100000000000001" customHeight="1" x14ac:dyDescent="0.3">
      <c r="A43" s="825">
        <v>26</v>
      </c>
      <c r="B43" s="826" t="s">
        <v>377</v>
      </c>
      <c r="C43" s="827" t="s">
        <v>378</v>
      </c>
      <c r="D43" s="828" t="s">
        <v>98</v>
      </c>
      <c r="E43" s="826" t="s">
        <v>379</v>
      </c>
      <c r="F43" s="829"/>
      <c r="G43" s="826" t="s">
        <v>634</v>
      </c>
      <c r="H43" s="830">
        <v>35521</v>
      </c>
      <c r="I43" s="831"/>
      <c r="J43" s="844"/>
      <c r="K43" s="844"/>
      <c r="L43" s="844"/>
      <c r="M43" s="844"/>
      <c r="N43" s="832" t="s">
        <v>643</v>
      </c>
      <c r="O43" s="833">
        <v>1</v>
      </c>
      <c r="P43" s="834">
        <v>20000</v>
      </c>
      <c r="Q43" s="845" t="s">
        <v>322</v>
      </c>
      <c r="R43" s="829"/>
      <c r="S43" s="3"/>
      <c r="T43" s="3"/>
      <c r="U43" s="3"/>
      <c r="V43" s="9"/>
      <c r="W43" s="9"/>
      <c r="X43" s="9"/>
      <c r="Y43" s="9"/>
      <c r="Z43" s="9"/>
      <c r="AA43" s="9"/>
      <c r="AB43" s="9"/>
      <c r="AC43" s="9"/>
      <c r="AD43" s="9"/>
    </row>
    <row r="44" spans="1:30" s="3" customFormat="1" ht="17.100000000000001" customHeight="1" x14ac:dyDescent="0.3">
      <c r="A44" s="825">
        <v>27</v>
      </c>
      <c r="B44" s="826" t="s">
        <v>377</v>
      </c>
      <c r="C44" s="827" t="s">
        <v>378</v>
      </c>
      <c r="D44" s="828" t="s">
        <v>96</v>
      </c>
      <c r="E44" s="826" t="s">
        <v>379</v>
      </c>
      <c r="F44" s="829"/>
      <c r="G44" s="826" t="s">
        <v>634</v>
      </c>
      <c r="H44" s="830">
        <v>35521</v>
      </c>
      <c r="I44" s="831"/>
      <c r="J44" s="844"/>
      <c r="K44" s="844"/>
      <c r="L44" s="844"/>
      <c r="M44" s="844"/>
      <c r="N44" s="832" t="s">
        <v>643</v>
      </c>
      <c r="O44" s="833">
        <v>1</v>
      </c>
      <c r="P44" s="834">
        <v>20000</v>
      </c>
      <c r="Q44" s="845" t="s">
        <v>322</v>
      </c>
      <c r="R44" s="829"/>
      <c r="V44" s="9"/>
      <c r="W44" s="9"/>
      <c r="X44" s="9"/>
      <c r="Y44" s="9"/>
      <c r="Z44" s="9"/>
      <c r="AA44" s="9"/>
      <c r="AB44" s="9"/>
      <c r="AC44" s="9"/>
      <c r="AD44" s="9"/>
    </row>
    <row r="45" spans="1:30" s="3" customFormat="1" ht="17.100000000000001" customHeight="1" x14ac:dyDescent="0.3">
      <c r="A45" s="825">
        <v>28</v>
      </c>
      <c r="B45" s="826" t="s">
        <v>377</v>
      </c>
      <c r="C45" s="827" t="s">
        <v>378</v>
      </c>
      <c r="D45" s="828" t="s">
        <v>105</v>
      </c>
      <c r="E45" s="826" t="s">
        <v>379</v>
      </c>
      <c r="F45" s="829"/>
      <c r="G45" s="826" t="s">
        <v>634</v>
      </c>
      <c r="H45" s="830">
        <v>35521</v>
      </c>
      <c r="I45" s="831"/>
      <c r="J45" s="844"/>
      <c r="K45" s="844"/>
      <c r="L45" s="844"/>
      <c r="M45" s="844"/>
      <c r="N45" s="832" t="s">
        <v>643</v>
      </c>
      <c r="O45" s="833">
        <v>1</v>
      </c>
      <c r="P45" s="834">
        <v>20000</v>
      </c>
      <c r="Q45" s="845" t="s">
        <v>322</v>
      </c>
      <c r="R45" s="829"/>
      <c r="V45" s="9"/>
      <c r="W45" s="9"/>
      <c r="X45" s="9"/>
      <c r="Y45" s="9"/>
      <c r="Z45" s="9"/>
      <c r="AA45" s="9"/>
      <c r="AB45" s="9"/>
      <c r="AC45" s="9"/>
      <c r="AD45" s="9"/>
    </row>
    <row r="46" spans="1:30" s="3" customFormat="1" ht="17.100000000000001" customHeight="1" x14ac:dyDescent="0.3">
      <c r="A46" s="825">
        <v>29</v>
      </c>
      <c r="B46" s="846" t="s">
        <v>82</v>
      </c>
      <c r="C46" s="847" t="s">
        <v>6</v>
      </c>
      <c r="D46" s="848" t="s">
        <v>394</v>
      </c>
      <c r="E46" s="846" t="s">
        <v>74</v>
      </c>
      <c r="F46" s="849"/>
      <c r="G46" s="846" t="s">
        <v>222</v>
      </c>
      <c r="H46" s="850">
        <v>35521</v>
      </c>
      <c r="I46" s="851"/>
      <c r="J46" s="852"/>
      <c r="K46" s="852"/>
      <c r="L46" s="852"/>
      <c r="M46" s="852"/>
      <c r="N46" s="832" t="s">
        <v>643</v>
      </c>
      <c r="O46" s="853">
        <v>1</v>
      </c>
      <c r="P46" s="854">
        <v>75000</v>
      </c>
      <c r="Q46" s="835" t="s">
        <v>322</v>
      </c>
      <c r="R46" s="849"/>
      <c r="V46" s="9"/>
      <c r="W46" s="9"/>
      <c r="X46" s="9"/>
      <c r="Y46" s="9"/>
      <c r="Z46" s="9"/>
      <c r="AA46" s="9"/>
      <c r="AB46" s="9"/>
      <c r="AC46" s="9"/>
      <c r="AD46" s="9"/>
    </row>
    <row r="47" spans="1:30" s="3" customFormat="1" ht="17.100000000000001" customHeight="1" x14ac:dyDescent="0.3">
      <c r="A47" s="825">
        <v>30</v>
      </c>
      <c r="B47" s="846" t="s">
        <v>82</v>
      </c>
      <c r="C47" s="847" t="s">
        <v>6</v>
      </c>
      <c r="D47" s="848" t="s">
        <v>395</v>
      </c>
      <c r="E47" s="846" t="s">
        <v>74</v>
      </c>
      <c r="F47" s="849"/>
      <c r="G47" s="846" t="s">
        <v>222</v>
      </c>
      <c r="H47" s="850">
        <v>35522</v>
      </c>
      <c r="I47" s="851"/>
      <c r="J47" s="852"/>
      <c r="K47" s="852"/>
      <c r="L47" s="852"/>
      <c r="M47" s="852"/>
      <c r="N47" s="832" t="s">
        <v>643</v>
      </c>
      <c r="O47" s="853">
        <v>1</v>
      </c>
      <c r="P47" s="854">
        <v>75000</v>
      </c>
      <c r="Q47" s="835" t="s">
        <v>322</v>
      </c>
      <c r="R47" s="849"/>
      <c r="V47" s="9"/>
      <c r="W47" s="9"/>
      <c r="X47" s="9"/>
      <c r="Y47" s="9"/>
      <c r="Z47" s="9"/>
      <c r="AA47" s="9"/>
      <c r="AB47" s="9"/>
      <c r="AC47" s="9"/>
      <c r="AD47" s="9"/>
    </row>
    <row r="48" spans="1:30" s="3" customFormat="1" ht="17.100000000000001" customHeight="1" x14ac:dyDescent="0.3">
      <c r="A48" s="825">
        <v>31</v>
      </c>
      <c r="B48" s="846" t="s">
        <v>82</v>
      </c>
      <c r="C48" s="847" t="s">
        <v>6</v>
      </c>
      <c r="D48" s="848" t="s">
        <v>396</v>
      </c>
      <c r="E48" s="846" t="s">
        <v>74</v>
      </c>
      <c r="F48" s="849"/>
      <c r="G48" s="846" t="s">
        <v>222</v>
      </c>
      <c r="H48" s="850">
        <v>35523</v>
      </c>
      <c r="I48" s="851"/>
      <c r="J48" s="852"/>
      <c r="K48" s="852"/>
      <c r="L48" s="852"/>
      <c r="M48" s="852"/>
      <c r="N48" s="832" t="s">
        <v>643</v>
      </c>
      <c r="O48" s="853">
        <v>1</v>
      </c>
      <c r="P48" s="854">
        <v>75000</v>
      </c>
      <c r="Q48" s="835" t="s">
        <v>322</v>
      </c>
      <c r="R48" s="849"/>
      <c r="V48" s="9"/>
      <c r="W48" s="9"/>
      <c r="X48" s="9"/>
      <c r="Y48" s="9"/>
      <c r="Z48" s="9"/>
      <c r="AA48" s="9"/>
      <c r="AB48" s="9"/>
      <c r="AC48" s="9"/>
      <c r="AD48" s="9"/>
    </row>
    <row r="49" spans="1:30" s="3" customFormat="1" ht="17.100000000000001" customHeight="1" x14ac:dyDescent="0.3">
      <c r="A49" s="825">
        <v>32</v>
      </c>
      <c r="B49" s="826" t="s">
        <v>82</v>
      </c>
      <c r="C49" s="827" t="s">
        <v>6</v>
      </c>
      <c r="D49" s="848" t="s">
        <v>397</v>
      </c>
      <c r="E49" s="826" t="s">
        <v>74</v>
      </c>
      <c r="F49" s="829"/>
      <c r="G49" s="826" t="s">
        <v>222</v>
      </c>
      <c r="H49" s="830">
        <v>35524</v>
      </c>
      <c r="I49" s="831"/>
      <c r="J49" s="844"/>
      <c r="K49" s="844"/>
      <c r="L49" s="844"/>
      <c r="M49" s="844"/>
      <c r="N49" s="832" t="s">
        <v>643</v>
      </c>
      <c r="O49" s="833">
        <v>1</v>
      </c>
      <c r="P49" s="834">
        <v>75000</v>
      </c>
      <c r="Q49" s="835" t="s">
        <v>322</v>
      </c>
      <c r="R49" s="829"/>
      <c r="V49" s="9"/>
      <c r="W49" s="9"/>
      <c r="X49" s="9"/>
      <c r="Y49" s="9"/>
      <c r="Z49" s="9"/>
      <c r="AA49" s="9"/>
      <c r="AB49" s="9"/>
      <c r="AC49" s="9"/>
      <c r="AD49" s="9"/>
    </row>
    <row r="50" spans="1:30" s="3" customFormat="1" ht="17.100000000000001" customHeight="1" x14ac:dyDescent="0.3">
      <c r="A50" s="825">
        <v>33</v>
      </c>
      <c r="B50" s="826" t="s">
        <v>82</v>
      </c>
      <c r="C50" s="827" t="s">
        <v>6</v>
      </c>
      <c r="D50" s="848" t="s">
        <v>398</v>
      </c>
      <c r="E50" s="826" t="s">
        <v>74</v>
      </c>
      <c r="F50" s="829"/>
      <c r="G50" s="826" t="s">
        <v>222</v>
      </c>
      <c r="H50" s="830">
        <v>35525</v>
      </c>
      <c r="I50" s="831"/>
      <c r="J50" s="844"/>
      <c r="K50" s="844"/>
      <c r="L50" s="844"/>
      <c r="M50" s="844"/>
      <c r="N50" s="832" t="s">
        <v>643</v>
      </c>
      <c r="O50" s="833">
        <v>1</v>
      </c>
      <c r="P50" s="834">
        <v>75000</v>
      </c>
      <c r="Q50" s="835" t="s">
        <v>322</v>
      </c>
      <c r="R50" s="829"/>
      <c r="V50" s="9"/>
      <c r="W50" s="9"/>
      <c r="X50" s="9"/>
      <c r="Y50" s="9"/>
      <c r="Z50" s="9"/>
      <c r="AA50" s="9"/>
      <c r="AB50" s="9"/>
      <c r="AC50" s="9"/>
      <c r="AD50" s="9"/>
    </row>
    <row r="51" spans="1:30" s="3" customFormat="1" ht="17.100000000000001" customHeight="1" x14ac:dyDescent="0.3">
      <c r="A51" s="825">
        <v>34</v>
      </c>
      <c r="B51" s="826" t="s">
        <v>82</v>
      </c>
      <c r="C51" s="827" t="s">
        <v>6</v>
      </c>
      <c r="D51" s="848" t="s">
        <v>399</v>
      </c>
      <c r="E51" s="826" t="s">
        <v>74</v>
      </c>
      <c r="F51" s="829"/>
      <c r="G51" s="826" t="s">
        <v>222</v>
      </c>
      <c r="H51" s="830">
        <v>35526</v>
      </c>
      <c r="I51" s="831"/>
      <c r="J51" s="855"/>
      <c r="K51" s="855"/>
      <c r="L51" s="855"/>
      <c r="M51" s="855"/>
      <c r="N51" s="832" t="s">
        <v>643</v>
      </c>
      <c r="O51" s="833">
        <v>1</v>
      </c>
      <c r="P51" s="834">
        <v>75000</v>
      </c>
      <c r="Q51" s="835" t="s">
        <v>322</v>
      </c>
      <c r="R51" s="829"/>
      <c r="V51" s="9"/>
      <c r="W51" s="9"/>
      <c r="X51" s="9"/>
      <c r="Y51" s="9"/>
      <c r="Z51" s="9"/>
      <c r="AA51" s="9"/>
      <c r="AB51" s="9"/>
      <c r="AC51" s="9"/>
      <c r="AD51" s="9"/>
    </row>
    <row r="52" spans="1:30" s="3" customFormat="1" ht="17.100000000000001" customHeight="1" x14ac:dyDescent="0.3">
      <c r="A52" s="825">
        <v>35</v>
      </c>
      <c r="B52" s="826" t="s">
        <v>82</v>
      </c>
      <c r="C52" s="827" t="s">
        <v>6</v>
      </c>
      <c r="D52" s="848" t="s">
        <v>400</v>
      </c>
      <c r="E52" s="826" t="s">
        <v>74</v>
      </c>
      <c r="F52" s="829"/>
      <c r="G52" s="826" t="s">
        <v>222</v>
      </c>
      <c r="H52" s="830">
        <v>35527</v>
      </c>
      <c r="I52" s="831"/>
      <c r="J52" s="855"/>
      <c r="K52" s="855"/>
      <c r="L52" s="855"/>
      <c r="M52" s="855"/>
      <c r="N52" s="832" t="s">
        <v>643</v>
      </c>
      <c r="O52" s="833">
        <v>1</v>
      </c>
      <c r="P52" s="834">
        <v>75000</v>
      </c>
      <c r="Q52" s="835" t="s">
        <v>322</v>
      </c>
      <c r="R52" s="829"/>
      <c r="V52" s="9"/>
      <c r="W52" s="9"/>
      <c r="X52" s="9"/>
      <c r="Y52" s="9"/>
      <c r="Z52" s="9"/>
      <c r="AA52" s="9"/>
      <c r="AB52" s="9"/>
      <c r="AC52" s="9"/>
      <c r="AD52" s="9"/>
    </row>
    <row r="53" spans="1:30" s="3" customFormat="1" ht="17.100000000000001" customHeight="1" x14ac:dyDescent="0.3">
      <c r="A53" s="825">
        <v>36</v>
      </c>
      <c r="B53" s="826" t="s">
        <v>404</v>
      </c>
      <c r="C53" s="827" t="s">
        <v>405</v>
      </c>
      <c r="D53" s="828" t="s">
        <v>99</v>
      </c>
      <c r="E53" s="826" t="s">
        <v>406</v>
      </c>
      <c r="F53" s="829"/>
      <c r="G53" s="826" t="s">
        <v>633</v>
      </c>
      <c r="H53" s="830">
        <v>35521</v>
      </c>
      <c r="I53" s="831"/>
      <c r="J53" s="844"/>
      <c r="K53" s="844"/>
      <c r="L53" s="844"/>
      <c r="M53" s="844"/>
      <c r="N53" s="832" t="s">
        <v>643</v>
      </c>
      <c r="O53" s="833">
        <v>1</v>
      </c>
      <c r="P53" s="834">
        <v>10000</v>
      </c>
      <c r="Q53" s="835" t="s">
        <v>360</v>
      </c>
      <c r="R53" s="829"/>
      <c r="V53" s="9"/>
      <c r="W53" s="9"/>
      <c r="X53" s="9"/>
      <c r="Y53" s="9"/>
      <c r="Z53" s="9"/>
      <c r="AA53" s="9"/>
      <c r="AB53" s="9"/>
      <c r="AC53" s="9"/>
      <c r="AD53" s="9"/>
    </row>
    <row r="54" spans="1:30" s="3" customFormat="1" ht="17.100000000000001" customHeight="1" x14ac:dyDescent="0.3">
      <c r="A54" s="825">
        <v>37</v>
      </c>
      <c r="B54" s="826" t="s">
        <v>404</v>
      </c>
      <c r="C54" s="827" t="s">
        <v>405</v>
      </c>
      <c r="D54" s="828" t="s">
        <v>96</v>
      </c>
      <c r="E54" s="826" t="s">
        <v>406</v>
      </c>
      <c r="F54" s="829"/>
      <c r="G54" s="826" t="s">
        <v>633</v>
      </c>
      <c r="H54" s="830">
        <v>35521</v>
      </c>
      <c r="I54" s="831"/>
      <c r="J54" s="844"/>
      <c r="K54" s="844"/>
      <c r="L54" s="844"/>
      <c r="M54" s="844"/>
      <c r="N54" s="832" t="s">
        <v>643</v>
      </c>
      <c r="O54" s="833">
        <v>1</v>
      </c>
      <c r="P54" s="834">
        <v>10000</v>
      </c>
      <c r="Q54" s="835" t="s">
        <v>360</v>
      </c>
      <c r="R54" s="829"/>
      <c r="V54" s="9"/>
      <c r="W54" s="9"/>
      <c r="X54" s="9"/>
      <c r="Y54" s="9"/>
      <c r="Z54" s="9"/>
      <c r="AA54" s="9"/>
      <c r="AB54" s="9"/>
      <c r="AC54" s="9"/>
      <c r="AD54" s="9"/>
    </row>
    <row r="55" spans="1:30" s="3" customFormat="1" ht="17.100000000000001" customHeight="1" x14ac:dyDescent="0.3">
      <c r="A55" s="825">
        <v>38</v>
      </c>
      <c r="B55" s="826" t="s">
        <v>404</v>
      </c>
      <c r="C55" s="827" t="s">
        <v>405</v>
      </c>
      <c r="D55" s="828" t="s">
        <v>98</v>
      </c>
      <c r="E55" s="826" t="s">
        <v>408</v>
      </c>
      <c r="F55" s="829"/>
      <c r="G55" s="826" t="s">
        <v>633</v>
      </c>
      <c r="H55" s="830">
        <v>35521</v>
      </c>
      <c r="I55" s="831"/>
      <c r="J55" s="844"/>
      <c r="K55" s="844"/>
      <c r="L55" s="844"/>
      <c r="M55" s="844"/>
      <c r="N55" s="832" t="s">
        <v>643</v>
      </c>
      <c r="O55" s="833">
        <v>1</v>
      </c>
      <c r="P55" s="834">
        <v>10000</v>
      </c>
      <c r="Q55" s="835" t="s">
        <v>360</v>
      </c>
      <c r="R55" s="829"/>
      <c r="V55" s="9"/>
      <c r="W55" s="9"/>
      <c r="X55" s="9"/>
      <c r="Y55" s="9"/>
      <c r="Z55" s="9"/>
      <c r="AA55" s="9"/>
      <c r="AB55" s="9"/>
      <c r="AC55" s="9"/>
      <c r="AD55" s="9"/>
    </row>
    <row r="56" spans="1:30" s="3" customFormat="1" ht="17.100000000000001" customHeight="1" x14ac:dyDescent="0.3">
      <c r="A56" s="825">
        <v>39</v>
      </c>
      <c r="B56" s="836" t="s">
        <v>455</v>
      </c>
      <c r="C56" s="837" t="s">
        <v>456</v>
      </c>
      <c r="D56" s="836" t="s">
        <v>97</v>
      </c>
      <c r="E56" s="836" t="s">
        <v>612</v>
      </c>
      <c r="F56" s="829"/>
      <c r="G56" s="836" t="s">
        <v>221</v>
      </c>
      <c r="H56" s="840">
        <v>35521</v>
      </c>
      <c r="I56" s="841"/>
      <c r="J56" s="844"/>
      <c r="K56" s="844"/>
      <c r="L56" s="844"/>
      <c r="M56" s="844"/>
      <c r="N56" s="832" t="s">
        <v>643</v>
      </c>
      <c r="O56" s="833">
        <v>1</v>
      </c>
      <c r="P56" s="842">
        <v>350000</v>
      </c>
      <c r="Q56" s="835" t="s">
        <v>322</v>
      </c>
      <c r="R56" s="829"/>
      <c r="V56" s="9"/>
      <c r="W56" s="9"/>
      <c r="X56" s="9"/>
      <c r="Y56" s="9"/>
      <c r="Z56" s="9"/>
      <c r="AA56" s="9"/>
      <c r="AB56" s="9"/>
      <c r="AC56" s="9"/>
      <c r="AD56" s="9"/>
    </row>
    <row r="57" spans="1:30" s="3" customFormat="1" ht="17.100000000000001" customHeight="1" x14ac:dyDescent="0.3">
      <c r="A57" s="825">
        <v>40</v>
      </c>
      <c r="B57" s="856" t="s">
        <v>82</v>
      </c>
      <c r="C57" s="857" t="s">
        <v>6</v>
      </c>
      <c r="D57" s="858" t="s">
        <v>97</v>
      </c>
      <c r="E57" s="859" t="s">
        <v>74</v>
      </c>
      <c r="F57" s="860"/>
      <c r="G57" s="861" t="s">
        <v>222</v>
      </c>
      <c r="H57" s="862" t="s">
        <v>145</v>
      </c>
      <c r="I57" s="863"/>
      <c r="J57" s="864"/>
      <c r="K57" s="864"/>
      <c r="L57" s="865"/>
      <c r="M57" s="863"/>
      <c r="N57" s="832" t="s">
        <v>643</v>
      </c>
      <c r="O57" s="866">
        <v>1</v>
      </c>
      <c r="P57" s="867">
        <v>75000</v>
      </c>
      <c r="Q57" s="868" t="s">
        <v>321</v>
      </c>
      <c r="R57" s="829"/>
      <c r="V57" s="9"/>
      <c r="W57" s="9"/>
      <c r="X57" s="9"/>
      <c r="Y57" s="9"/>
      <c r="Z57" s="9"/>
      <c r="AA57" s="9"/>
      <c r="AB57" s="9"/>
      <c r="AC57" s="9"/>
      <c r="AD57" s="9"/>
    </row>
    <row r="58" spans="1:30" s="3" customFormat="1" ht="17.100000000000001" customHeight="1" x14ac:dyDescent="0.3">
      <c r="A58" s="825">
        <v>41</v>
      </c>
      <c r="B58" s="869" t="s">
        <v>82</v>
      </c>
      <c r="C58" s="870" t="s">
        <v>6</v>
      </c>
      <c r="D58" s="871" t="s">
        <v>98</v>
      </c>
      <c r="E58" s="872" t="s">
        <v>74</v>
      </c>
      <c r="F58" s="873"/>
      <c r="G58" s="874" t="s">
        <v>222</v>
      </c>
      <c r="H58" s="875" t="s">
        <v>145</v>
      </c>
      <c r="I58" s="876"/>
      <c r="J58" s="877"/>
      <c r="K58" s="877"/>
      <c r="L58" s="878"/>
      <c r="M58" s="876"/>
      <c r="N58" s="832" t="s">
        <v>643</v>
      </c>
      <c r="O58" s="879">
        <v>1</v>
      </c>
      <c r="P58" s="867">
        <v>75000</v>
      </c>
      <c r="Q58" s="880" t="s">
        <v>321</v>
      </c>
      <c r="R58" s="829"/>
      <c r="V58" s="9"/>
      <c r="W58" s="9"/>
      <c r="X58" s="9"/>
      <c r="Y58" s="9"/>
      <c r="Z58" s="9"/>
      <c r="AA58" s="9"/>
      <c r="AB58" s="9"/>
      <c r="AC58" s="9"/>
      <c r="AD58" s="9"/>
    </row>
    <row r="59" spans="1:30" s="3" customFormat="1" ht="17.100000000000001" customHeight="1" x14ac:dyDescent="0.3">
      <c r="A59" s="825">
        <v>42</v>
      </c>
      <c r="B59" s="856" t="s">
        <v>82</v>
      </c>
      <c r="C59" s="857" t="s">
        <v>6</v>
      </c>
      <c r="D59" s="858" t="s">
        <v>99</v>
      </c>
      <c r="E59" s="859" t="s">
        <v>74</v>
      </c>
      <c r="F59" s="860"/>
      <c r="G59" s="861" t="s">
        <v>222</v>
      </c>
      <c r="H59" s="862" t="s">
        <v>145</v>
      </c>
      <c r="I59" s="863"/>
      <c r="J59" s="864"/>
      <c r="K59" s="864"/>
      <c r="L59" s="865"/>
      <c r="M59" s="863"/>
      <c r="N59" s="832" t="s">
        <v>643</v>
      </c>
      <c r="O59" s="866">
        <v>1</v>
      </c>
      <c r="P59" s="867">
        <v>75000</v>
      </c>
      <c r="Q59" s="868" t="s">
        <v>321</v>
      </c>
      <c r="R59" s="829"/>
      <c r="V59" s="9"/>
      <c r="W59" s="9"/>
      <c r="X59" s="9"/>
      <c r="Y59" s="9"/>
      <c r="Z59" s="9"/>
      <c r="AA59" s="9"/>
      <c r="AB59" s="9"/>
      <c r="AC59" s="9"/>
      <c r="AD59" s="9"/>
    </row>
    <row r="60" spans="1:30" s="3" customFormat="1" ht="17.100000000000001" customHeight="1" x14ac:dyDescent="0.3">
      <c r="A60" s="825">
        <v>43</v>
      </c>
      <c r="B60" s="869" t="s">
        <v>82</v>
      </c>
      <c r="C60" s="870" t="s">
        <v>6</v>
      </c>
      <c r="D60" s="871" t="s">
        <v>96</v>
      </c>
      <c r="E60" s="872" t="s">
        <v>73</v>
      </c>
      <c r="F60" s="873"/>
      <c r="G60" s="874" t="s">
        <v>222</v>
      </c>
      <c r="H60" s="875" t="s">
        <v>169</v>
      </c>
      <c r="I60" s="876"/>
      <c r="J60" s="877"/>
      <c r="K60" s="877"/>
      <c r="L60" s="878"/>
      <c r="M60" s="876"/>
      <c r="N60" s="832" t="s">
        <v>643</v>
      </c>
      <c r="O60" s="879">
        <v>1</v>
      </c>
      <c r="P60" s="867">
        <v>265000</v>
      </c>
      <c r="Q60" s="880" t="s">
        <v>321</v>
      </c>
      <c r="R60" s="829"/>
      <c r="V60" s="9"/>
      <c r="W60" s="9"/>
      <c r="X60" s="9"/>
      <c r="Y60" s="9"/>
      <c r="Z60" s="9"/>
      <c r="AA60" s="9"/>
      <c r="AB60" s="9"/>
      <c r="AC60" s="9"/>
      <c r="AD60" s="9"/>
    </row>
    <row r="61" spans="1:30" s="3" customFormat="1" ht="17.100000000000001" customHeight="1" x14ac:dyDescent="0.3">
      <c r="A61" s="825">
        <v>44</v>
      </c>
      <c r="B61" s="856" t="s">
        <v>82</v>
      </c>
      <c r="C61" s="857" t="s">
        <v>6</v>
      </c>
      <c r="D61" s="858" t="s">
        <v>105</v>
      </c>
      <c r="E61" s="859" t="s">
        <v>73</v>
      </c>
      <c r="F61" s="860"/>
      <c r="G61" s="861" t="s">
        <v>222</v>
      </c>
      <c r="H61" s="862" t="s">
        <v>169</v>
      </c>
      <c r="I61" s="863"/>
      <c r="J61" s="864"/>
      <c r="K61" s="864"/>
      <c r="L61" s="865"/>
      <c r="M61" s="863"/>
      <c r="N61" s="832" t="s">
        <v>643</v>
      </c>
      <c r="O61" s="866">
        <v>1</v>
      </c>
      <c r="P61" s="867">
        <v>312500</v>
      </c>
      <c r="Q61" s="868" t="s">
        <v>321</v>
      </c>
      <c r="R61" s="829"/>
      <c r="V61" s="9"/>
      <c r="W61" s="9"/>
      <c r="X61" s="9"/>
      <c r="Y61" s="9"/>
      <c r="Z61" s="9"/>
      <c r="AA61" s="9"/>
      <c r="AB61" s="9"/>
      <c r="AC61" s="9"/>
      <c r="AD61" s="9"/>
    </row>
    <row r="62" spans="1:30" s="3" customFormat="1" ht="17.100000000000001" customHeight="1" x14ac:dyDescent="0.3">
      <c r="A62" s="825">
        <v>45</v>
      </c>
      <c r="B62" s="869" t="s">
        <v>82</v>
      </c>
      <c r="C62" s="870" t="s">
        <v>6</v>
      </c>
      <c r="D62" s="871" t="s">
        <v>101</v>
      </c>
      <c r="E62" s="872" t="s">
        <v>73</v>
      </c>
      <c r="F62" s="873"/>
      <c r="G62" s="874" t="s">
        <v>222</v>
      </c>
      <c r="H62" s="875" t="s">
        <v>169</v>
      </c>
      <c r="I62" s="876"/>
      <c r="J62" s="877"/>
      <c r="K62" s="877"/>
      <c r="L62" s="878"/>
      <c r="M62" s="876"/>
      <c r="N62" s="832" t="s">
        <v>643</v>
      </c>
      <c r="O62" s="879">
        <v>1</v>
      </c>
      <c r="P62" s="867">
        <v>312500</v>
      </c>
      <c r="Q62" s="880" t="s">
        <v>321</v>
      </c>
      <c r="R62" s="829"/>
      <c r="V62" s="9"/>
      <c r="W62" s="9"/>
      <c r="X62" s="9"/>
      <c r="Y62" s="9"/>
      <c r="Z62" s="9"/>
      <c r="AA62" s="9"/>
      <c r="AB62" s="9"/>
      <c r="AC62" s="9"/>
      <c r="AD62" s="9"/>
    </row>
    <row r="63" spans="1:30" s="3" customFormat="1" ht="17.100000000000001" customHeight="1" x14ac:dyDescent="0.3">
      <c r="A63" s="825">
        <v>46</v>
      </c>
      <c r="B63" s="856" t="s">
        <v>82</v>
      </c>
      <c r="C63" s="857" t="s">
        <v>6</v>
      </c>
      <c r="D63" s="858" t="s">
        <v>100</v>
      </c>
      <c r="E63" s="859" t="s">
        <v>73</v>
      </c>
      <c r="F63" s="860"/>
      <c r="G63" s="861" t="s">
        <v>222</v>
      </c>
      <c r="H63" s="862" t="s">
        <v>169</v>
      </c>
      <c r="I63" s="863"/>
      <c r="J63" s="864"/>
      <c r="K63" s="864"/>
      <c r="L63" s="865"/>
      <c r="M63" s="863"/>
      <c r="N63" s="832" t="s">
        <v>643</v>
      </c>
      <c r="O63" s="866">
        <v>1</v>
      </c>
      <c r="P63" s="867">
        <v>312500</v>
      </c>
      <c r="Q63" s="868" t="s">
        <v>321</v>
      </c>
      <c r="R63" s="829"/>
      <c r="V63" s="9"/>
      <c r="W63" s="9"/>
      <c r="X63" s="9"/>
      <c r="Y63" s="9"/>
      <c r="Z63" s="9"/>
      <c r="AA63" s="9"/>
      <c r="AB63" s="9"/>
      <c r="AC63" s="9"/>
      <c r="AD63" s="9"/>
    </row>
    <row r="64" spans="1:30" s="3" customFormat="1" ht="17.100000000000001" customHeight="1" x14ac:dyDescent="0.3">
      <c r="A64" s="825">
        <v>47</v>
      </c>
      <c r="B64" s="869" t="s">
        <v>82</v>
      </c>
      <c r="C64" s="870" t="s">
        <v>6</v>
      </c>
      <c r="D64" s="871" t="s">
        <v>95</v>
      </c>
      <c r="E64" s="872" t="s">
        <v>73</v>
      </c>
      <c r="F64" s="873"/>
      <c r="G64" s="874" t="s">
        <v>222</v>
      </c>
      <c r="H64" s="875" t="s">
        <v>169</v>
      </c>
      <c r="I64" s="876"/>
      <c r="J64" s="877"/>
      <c r="K64" s="877"/>
      <c r="L64" s="878"/>
      <c r="M64" s="876"/>
      <c r="N64" s="832" t="s">
        <v>643</v>
      </c>
      <c r="O64" s="879">
        <v>1</v>
      </c>
      <c r="P64" s="867">
        <v>312500</v>
      </c>
      <c r="Q64" s="880" t="s">
        <v>321</v>
      </c>
      <c r="R64" s="829"/>
      <c r="V64" s="9"/>
      <c r="W64" s="9"/>
      <c r="X64" s="9"/>
      <c r="Y64" s="9"/>
      <c r="Z64" s="9"/>
      <c r="AA64" s="9"/>
      <c r="AB64" s="9"/>
      <c r="AC64" s="9"/>
      <c r="AD64" s="9"/>
    </row>
    <row r="65" spans="1:30" s="3" customFormat="1" ht="17.100000000000001" customHeight="1" x14ac:dyDescent="0.3">
      <c r="A65" s="825">
        <v>48</v>
      </c>
      <c r="B65" s="856" t="s">
        <v>82</v>
      </c>
      <c r="C65" s="857" t="s">
        <v>6</v>
      </c>
      <c r="D65" s="858" t="s">
        <v>223</v>
      </c>
      <c r="E65" s="859" t="s">
        <v>73</v>
      </c>
      <c r="F65" s="860"/>
      <c r="G65" s="861" t="s">
        <v>222</v>
      </c>
      <c r="H65" s="862" t="s">
        <v>169</v>
      </c>
      <c r="I65" s="863"/>
      <c r="J65" s="864"/>
      <c r="K65" s="864"/>
      <c r="L65" s="865"/>
      <c r="M65" s="863"/>
      <c r="N65" s="832" t="s">
        <v>643</v>
      </c>
      <c r="O65" s="866">
        <v>1</v>
      </c>
      <c r="P65" s="867">
        <v>312500</v>
      </c>
      <c r="Q65" s="868" t="s">
        <v>321</v>
      </c>
      <c r="R65" s="829"/>
      <c r="V65" s="9"/>
      <c r="W65" s="9"/>
      <c r="X65" s="9"/>
      <c r="Y65" s="9"/>
      <c r="Z65" s="9"/>
      <c r="AA65" s="9"/>
      <c r="AB65" s="9"/>
      <c r="AC65" s="9"/>
      <c r="AD65" s="9"/>
    </row>
    <row r="66" spans="1:30" s="3" customFormat="1" ht="17.100000000000001" customHeight="1" x14ac:dyDescent="0.3">
      <c r="A66" s="825">
        <v>49</v>
      </c>
      <c r="B66" s="869" t="s">
        <v>82</v>
      </c>
      <c r="C66" s="870" t="s">
        <v>6</v>
      </c>
      <c r="D66" s="871" t="s">
        <v>224</v>
      </c>
      <c r="E66" s="872" t="s">
        <v>73</v>
      </c>
      <c r="F66" s="873"/>
      <c r="G66" s="874" t="s">
        <v>222</v>
      </c>
      <c r="H66" s="875" t="s">
        <v>169</v>
      </c>
      <c r="I66" s="876"/>
      <c r="J66" s="877"/>
      <c r="K66" s="877"/>
      <c r="L66" s="878"/>
      <c r="M66" s="876"/>
      <c r="N66" s="832" t="s">
        <v>643</v>
      </c>
      <c r="O66" s="879">
        <v>1</v>
      </c>
      <c r="P66" s="867">
        <v>312500</v>
      </c>
      <c r="Q66" s="880" t="s">
        <v>321</v>
      </c>
      <c r="R66" s="829"/>
      <c r="V66" s="9"/>
      <c r="W66" s="9"/>
      <c r="X66" s="9"/>
      <c r="Y66" s="9"/>
      <c r="Z66" s="9"/>
      <c r="AA66" s="9"/>
      <c r="AB66" s="9"/>
      <c r="AC66" s="9"/>
      <c r="AD66" s="9"/>
    </row>
    <row r="67" spans="1:30" s="3" customFormat="1" ht="17.100000000000001" customHeight="1" x14ac:dyDescent="0.3">
      <c r="A67" s="825">
        <v>50</v>
      </c>
      <c r="B67" s="856" t="s">
        <v>82</v>
      </c>
      <c r="C67" s="857" t="s">
        <v>6</v>
      </c>
      <c r="D67" s="858" t="s">
        <v>102</v>
      </c>
      <c r="E67" s="859" t="s">
        <v>73</v>
      </c>
      <c r="F67" s="860"/>
      <c r="G67" s="861" t="s">
        <v>222</v>
      </c>
      <c r="H67" s="862" t="s">
        <v>169</v>
      </c>
      <c r="I67" s="863"/>
      <c r="J67" s="864"/>
      <c r="K67" s="864"/>
      <c r="L67" s="865"/>
      <c r="M67" s="863"/>
      <c r="N67" s="832" t="s">
        <v>643</v>
      </c>
      <c r="O67" s="866">
        <v>1</v>
      </c>
      <c r="P67" s="867">
        <v>312500</v>
      </c>
      <c r="Q67" s="868" t="s">
        <v>321</v>
      </c>
      <c r="R67" s="829"/>
      <c r="V67" s="9"/>
      <c r="W67" s="9"/>
      <c r="X67" s="9"/>
      <c r="Y67" s="9"/>
      <c r="Z67" s="9"/>
      <c r="AA67" s="9"/>
      <c r="AB67" s="9"/>
      <c r="AC67" s="9"/>
      <c r="AD67" s="9"/>
    </row>
    <row r="68" spans="1:30" s="3" customFormat="1" ht="17.100000000000001" customHeight="1" x14ac:dyDescent="0.3">
      <c r="A68" s="825">
        <v>51</v>
      </c>
      <c r="B68" s="869" t="s">
        <v>82</v>
      </c>
      <c r="C68" s="870" t="s">
        <v>6</v>
      </c>
      <c r="D68" s="871" t="s">
        <v>103</v>
      </c>
      <c r="E68" s="872" t="s">
        <v>73</v>
      </c>
      <c r="F68" s="873"/>
      <c r="G68" s="874" t="s">
        <v>222</v>
      </c>
      <c r="H68" s="875" t="s">
        <v>169</v>
      </c>
      <c r="I68" s="876"/>
      <c r="J68" s="877"/>
      <c r="K68" s="877"/>
      <c r="L68" s="878"/>
      <c r="M68" s="876"/>
      <c r="N68" s="832" t="s">
        <v>643</v>
      </c>
      <c r="O68" s="879">
        <v>1</v>
      </c>
      <c r="P68" s="867">
        <v>312500</v>
      </c>
      <c r="Q68" s="880" t="s">
        <v>321</v>
      </c>
      <c r="R68" s="829"/>
      <c r="V68" s="9"/>
      <c r="W68" s="9"/>
      <c r="X68" s="9"/>
      <c r="Y68" s="9"/>
      <c r="Z68" s="9"/>
      <c r="AA68" s="9"/>
      <c r="AB68" s="9"/>
      <c r="AC68" s="9"/>
      <c r="AD68" s="9"/>
    </row>
    <row r="69" spans="1:30" s="3" customFormat="1" ht="17.100000000000001" customHeight="1" x14ac:dyDescent="0.3">
      <c r="A69" s="825">
        <v>52</v>
      </c>
      <c r="B69" s="856" t="s">
        <v>82</v>
      </c>
      <c r="C69" s="857" t="s">
        <v>6</v>
      </c>
      <c r="D69" s="858" t="s">
        <v>106</v>
      </c>
      <c r="E69" s="859" t="s">
        <v>73</v>
      </c>
      <c r="F69" s="860"/>
      <c r="G69" s="861" t="s">
        <v>222</v>
      </c>
      <c r="H69" s="862" t="s">
        <v>169</v>
      </c>
      <c r="I69" s="863"/>
      <c r="J69" s="864"/>
      <c r="K69" s="864"/>
      <c r="L69" s="865"/>
      <c r="M69" s="863"/>
      <c r="N69" s="832" t="s">
        <v>643</v>
      </c>
      <c r="O69" s="866">
        <v>1</v>
      </c>
      <c r="P69" s="867">
        <v>312500</v>
      </c>
      <c r="Q69" s="868" t="s">
        <v>321</v>
      </c>
      <c r="R69" s="829"/>
      <c r="V69" s="9"/>
      <c r="W69" s="9"/>
      <c r="X69" s="9"/>
      <c r="Y69" s="9"/>
      <c r="Z69" s="9"/>
      <c r="AA69" s="9"/>
      <c r="AB69" s="9"/>
      <c r="AC69" s="9"/>
      <c r="AD69" s="9"/>
    </row>
    <row r="70" spans="1:30" s="3" customFormat="1" ht="17.100000000000001" customHeight="1" x14ac:dyDescent="0.3">
      <c r="A70" s="825">
        <v>53</v>
      </c>
      <c r="B70" s="869" t="s">
        <v>82</v>
      </c>
      <c r="C70" s="870" t="s">
        <v>6</v>
      </c>
      <c r="D70" s="871" t="s">
        <v>104</v>
      </c>
      <c r="E70" s="872" t="s">
        <v>73</v>
      </c>
      <c r="F70" s="873"/>
      <c r="G70" s="874" t="s">
        <v>222</v>
      </c>
      <c r="H70" s="875" t="s">
        <v>169</v>
      </c>
      <c r="I70" s="876"/>
      <c r="J70" s="877"/>
      <c r="K70" s="877"/>
      <c r="L70" s="878"/>
      <c r="M70" s="876"/>
      <c r="N70" s="832" t="s">
        <v>643</v>
      </c>
      <c r="O70" s="879">
        <v>1</v>
      </c>
      <c r="P70" s="867">
        <v>312500</v>
      </c>
      <c r="Q70" s="880" t="s">
        <v>321</v>
      </c>
      <c r="R70" s="829"/>
      <c r="V70" s="9"/>
      <c r="W70" s="9"/>
      <c r="X70" s="9"/>
      <c r="Y70" s="9"/>
      <c r="Z70" s="9"/>
      <c r="AA70" s="9"/>
      <c r="AB70" s="9"/>
      <c r="AC70" s="9"/>
      <c r="AD70" s="9"/>
    </row>
    <row r="71" spans="1:30" s="3" customFormat="1" ht="17.100000000000001" customHeight="1" x14ac:dyDescent="0.3">
      <c r="A71" s="825">
        <v>54</v>
      </c>
      <c r="B71" s="856" t="s">
        <v>82</v>
      </c>
      <c r="C71" s="857" t="s">
        <v>6</v>
      </c>
      <c r="D71" s="858" t="s">
        <v>227</v>
      </c>
      <c r="E71" s="859" t="s">
        <v>226</v>
      </c>
      <c r="F71" s="860"/>
      <c r="G71" s="861" t="s">
        <v>222</v>
      </c>
      <c r="H71" s="862" t="s">
        <v>320</v>
      </c>
      <c r="I71" s="863"/>
      <c r="J71" s="864"/>
      <c r="K71" s="864"/>
      <c r="L71" s="865"/>
      <c r="M71" s="863"/>
      <c r="N71" s="832" t="s">
        <v>643</v>
      </c>
      <c r="O71" s="866">
        <v>1</v>
      </c>
      <c r="P71" s="867">
        <v>265000</v>
      </c>
      <c r="Q71" s="868" t="s">
        <v>321</v>
      </c>
      <c r="R71" s="829"/>
      <c r="V71" s="9"/>
      <c r="W71" s="9"/>
      <c r="X71" s="9"/>
      <c r="Y71" s="9"/>
      <c r="Z71" s="9"/>
      <c r="AA71" s="9"/>
      <c r="AB71" s="9"/>
      <c r="AC71" s="9"/>
      <c r="AD71" s="9"/>
    </row>
    <row r="72" spans="1:30" s="3" customFormat="1" ht="17.100000000000001" customHeight="1" x14ac:dyDescent="0.3">
      <c r="A72" s="825">
        <v>55</v>
      </c>
      <c r="B72" s="869" t="s">
        <v>82</v>
      </c>
      <c r="C72" s="870" t="s">
        <v>6</v>
      </c>
      <c r="D72" s="871" t="s">
        <v>107</v>
      </c>
      <c r="E72" s="872" t="s">
        <v>226</v>
      </c>
      <c r="F72" s="873"/>
      <c r="G72" s="874" t="s">
        <v>222</v>
      </c>
      <c r="H72" s="875" t="s">
        <v>320</v>
      </c>
      <c r="I72" s="876"/>
      <c r="J72" s="877"/>
      <c r="K72" s="877"/>
      <c r="L72" s="878"/>
      <c r="M72" s="876"/>
      <c r="N72" s="832" t="s">
        <v>643</v>
      </c>
      <c r="O72" s="879">
        <v>1</v>
      </c>
      <c r="P72" s="867">
        <v>265000</v>
      </c>
      <c r="Q72" s="880" t="s">
        <v>321</v>
      </c>
      <c r="R72" s="829"/>
      <c r="V72" s="9"/>
      <c r="W72" s="9"/>
      <c r="X72" s="9"/>
      <c r="Y72" s="9"/>
      <c r="Z72" s="9"/>
      <c r="AA72" s="9"/>
      <c r="AB72" s="9"/>
      <c r="AC72" s="9"/>
      <c r="AD72" s="9"/>
    </row>
    <row r="73" spans="1:30" s="3" customFormat="1" ht="17.100000000000001" customHeight="1" x14ac:dyDescent="0.3">
      <c r="A73" s="825">
        <v>56</v>
      </c>
      <c r="B73" s="856" t="s">
        <v>82</v>
      </c>
      <c r="C73" s="857" t="s">
        <v>6</v>
      </c>
      <c r="D73" s="858" t="s">
        <v>228</v>
      </c>
      <c r="E73" s="859" t="s">
        <v>226</v>
      </c>
      <c r="F73" s="860"/>
      <c r="G73" s="861" t="s">
        <v>222</v>
      </c>
      <c r="H73" s="862" t="s">
        <v>320</v>
      </c>
      <c r="I73" s="863"/>
      <c r="J73" s="864"/>
      <c r="K73" s="864"/>
      <c r="L73" s="865"/>
      <c r="M73" s="863"/>
      <c r="N73" s="832" t="s">
        <v>643</v>
      </c>
      <c r="O73" s="866">
        <v>1</v>
      </c>
      <c r="P73" s="867">
        <v>265000</v>
      </c>
      <c r="Q73" s="868" t="s">
        <v>321</v>
      </c>
      <c r="R73" s="829"/>
      <c r="V73" s="9"/>
      <c r="W73" s="9"/>
      <c r="X73" s="9"/>
      <c r="Y73" s="9"/>
      <c r="Z73" s="9"/>
      <c r="AA73" s="9"/>
      <c r="AB73" s="9"/>
      <c r="AC73" s="9"/>
      <c r="AD73" s="9"/>
    </row>
    <row r="74" spans="1:30" s="3" customFormat="1" ht="17.100000000000001" customHeight="1" x14ac:dyDescent="0.3">
      <c r="A74" s="825">
        <v>57</v>
      </c>
      <c r="B74" s="869" t="s">
        <v>82</v>
      </c>
      <c r="C74" s="870" t="s">
        <v>6</v>
      </c>
      <c r="D74" s="871" t="s">
        <v>229</v>
      </c>
      <c r="E74" s="872" t="s">
        <v>226</v>
      </c>
      <c r="F74" s="873"/>
      <c r="G74" s="874" t="s">
        <v>222</v>
      </c>
      <c r="H74" s="875" t="s">
        <v>320</v>
      </c>
      <c r="I74" s="876"/>
      <c r="J74" s="877"/>
      <c r="K74" s="877"/>
      <c r="L74" s="878"/>
      <c r="M74" s="876"/>
      <c r="N74" s="832" t="s">
        <v>643</v>
      </c>
      <c r="O74" s="879">
        <v>1</v>
      </c>
      <c r="P74" s="867">
        <v>265000</v>
      </c>
      <c r="Q74" s="880" t="s">
        <v>321</v>
      </c>
      <c r="R74" s="829"/>
      <c r="V74" s="9"/>
      <c r="W74" s="9"/>
      <c r="X74" s="9"/>
      <c r="Y74" s="9"/>
      <c r="Z74" s="9"/>
      <c r="AA74" s="9"/>
      <c r="AB74" s="9"/>
      <c r="AC74" s="9"/>
      <c r="AD74" s="9"/>
    </row>
    <row r="75" spans="1:30" s="3" customFormat="1" ht="17.100000000000001" customHeight="1" x14ac:dyDescent="0.3">
      <c r="A75" s="825">
        <v>58</v>
      </c>
      <c r="B75" s="826" t="s">
        <v>82</v>
      </c>
      <c r="C75" s="827" t="s">
        <v>6</v>
      </c>
      <c r="D75" s="828" t="s">
        <v>390</v>
      </c>
      <c r="E75" s="826" t="s">
        <v>389</v>
      </c>
      <c r="F75" s="829"/>
      <c r="G75" s="826" t="s">
        <v>222</v>
      </c>
      <c r="H75" s="830">
        <v>38443</v>
      </c>
      <c r="I75" s="831"/>
      <c r="J75" s="844"/>
      <c r="K75" s="844"/>
      <c r="L75" s="844"/>
      <c r="M75" s="844"/>
      <c r="N75" s="832" t="s">
        <v>643</v>
      </c>
      <c r="O75" s="833">
        <v>1</v>
      </c>
      <c r="P75" s="854">
        <v>183300</v>
      </c>
      <c r="Q75" s="835" t="s">
        <v>322</v>
      </c>
      <c r="R75" s="829"/>
      <c r="V75" s="9"/>
      <c r="W75" s="9"/>
      <c r="X75" s="9"/>
      <c r="Y75" s="9"/>
      <c r="Z75" s="9"/>
      <c r="AA75" s="9"/>
      <c r="AB75" s="9"/>
      <c r="AC75" s="9"/>
      <c r="AD75" s="9"/>
    </row>
    <row r="76" spans="1:30" s="3" customFormat="1" ht="17.100000000000001" customHeight="1" x14ac:dyDescent="0.3">
      <c r="A76" s="825">
        <v>59</v>
      </c>
      <c r="B76" s="826" t="s">
        <v>82</v>
      </c>
      <c r="C76" s="827" t="s">
        <v>6</v>
      </c>
      <c r="D76" s="828" t="s">
        <v>390</v>
      </c>
      <c r="E76" s="826" t="s">
        <v>389</v>
      </c>
      <c r="F76" s="829"/>
      <c r="G76" s="826" t="s">
        <v>222</v>
      </c>
      <c r="H76" s="830">
        <v>38444</v>
      </c>
      <c r="I76" s="831"/>
      <c r="J76" s="844"/>
      <c r="K76" s="844"/>
      <c r="L76" s="844"/>
      <c r="M76" s="844"/>
      <c r="N76" s="832" t="s">
        <v>643</v>
      </c>
      <c r="O76" s="833">
        <v>1</v>
      </c>
      <c r="P76" s="834">
        <v>183300</v>
      </c>
      <c r="Q76" s="835" t="s">
        <v>322</v>
      </c>
      <c r="R76" s="829"/>
      <c r="V76" s="9"/>
      <c r="W76" s="9"/>
      <c r="X76" s="9"/>
      <c r="Y76" s="9"/>
      <c r="Z76" s="9"/>
      <c r="AA76" s="9"/>
      <c r="AB76" s="9"/>
      <c r="AC76" s="9"/>
      <c r="AD76" s="9"/>
    </row>
    <row r="77" spans="1:30" s="3" customFormat="1" ht="17.100000000000001" customHeight="1" x14ac:dyDescent="0.3">
      <c r="A77" s="825">
        <v>60</v>
      </c>
      <c r="B77" s="826" t="s">
        <v>82</v>
      </c>
      <c r="C77" s="827" t="s">
        <v>6</v>
      </c>
      <c r="D77" s="828" t="s">
        <v>390</v>
      </c>
      <c r="E77" s="826" t="s">
        <v>389</v>
      </c>
      <c r="F77" s="829"/>
      <c r="G77" s="826" t="s">
        <v>222</v>
      </c>
      <c r="H77" s="830">
        <v>38445</v>
      </c>
      <c r="I77" s="831"/>
      <c r="J77" s="844"/>
      <c r="K77" s="844"/>
      <c r="L77" s="844"/>
      <c r="M77" s="844"/>
      <c r="N77" s="832" t="s">
        <v>643</v>
      </c>
      <c r="O77" s="833">
        <v>1</v>
      </c>
      <c r="P77" s="834">
        <v>183300</v>
      </c>
      <c r="Q77" s="835" t="s">
        <v>322</v>
      </c>
      <c r="R77" s="829"/>
      <c r="V77" s="9"/>
      <c r="W77" s="9"/>
      <c r="X77" s="9"/>
      <c r="Y77" s="9"/>
      <c r="Z77" s="9"/>
      <c r="AA77" s="9"/>
      <c r="AB77" s="9"/>
      <c r="AC77" s="9"/>
      <c r="AD77" s="9"/>
    </row>
    <row r="78" spans="1:30" s="3" customFormat="1" ht="17.100000000000001" customHeight="1" x14ac:dyDescent="0.3">
      <c r="A78" s="825">
        <v>61</v>
      </c>
      <c r="B78" s="826" t="s">
        <v>82</v>
      </c>
      <c r="C78" s="827" t="s">
        <v>6</v>
      </c>
      <c r="D78" s="828" t="s">
        <v>390</v>
      </c>
      <c r="E78" s="826" t="s">
        <v>389</v>
      </c>
      <c r="F78" s="829"/>
      <c r="G78" s="826" t="s">
        <v>222</v>
      </c>
      <c r="H78" s="830">
        <v>38446</v>
      </c>
      <c r="I78" s="831"/>
      <c r="J78" s="844"/>
      <c r="K78" s="844"/>
      <c r="L78" s="844"/>
      <c r="M78" s="844"/>
      <c r="N78" s="832" t="s">
        <v>643</v>
      </c>
      <c r="O78" s="833">
        <v>1</v>
      </c>
      <c r="P78" s="834">
        <v>183300</v>
      </c>
      <c r="Q78" s="835" t="s">
        <v>322</v>
      </c>
      <c r="R78" s="829"/>
      <c r="V78" s="9"/>
      <c r="W78" s="9"/>
      <c r="X78" s="9"/>
      <c r="Y78" s="9"/>
      <c r="Z78" s="9"/>
      <c r="AA78" s="9"/>
      <c r="AB78" s="9"/>
      <c r="AC78" s="9"/>
      <c r="AD78" s="9"/>
    </row>
    <row r="79" spans="1:30" s="3" customFormat="1" ht="17.100000000000001" customHeight="1" x14ac:dyDescent="0.3">
      <c r="A79" s="825">
        <v>62</v>
      </c>
      <c r="B79" s="826" t="s">
        <v>82</v>
      </c>
      <c r="C79" s="827" t="s">
        <v>6</v>
      </c>
      <c r="D79" s="828" t="s">
        <v>390</v>
      </c>
      <c r="E79" s="826" t="s">
        <v>389</v>
      </c>
      <c r="F79" s="829"/>
      <c r="G79" s="826" t="s">
        <v>222</v>
      </c>
      <c r="H79" s="830">
        <v>38447</v>
      </c>
      <c r="I79" s="831"/>
      <c r="J79" s="844"/>
      <c r="K79" s="844"/>
      <c r="L79" s="844"/>
      <c r="M79" s="844"/>
      <c r="N79" s="832" t="s">
        <v>643</v>
      </c>
      <c r="O79" s="833">
        <v>1</v>
      </c>
      <c r="P79" s="834">
        <v>183300</v>
      </c>
      <c r="Q79" s="835" t="s">
        <v>322</v>
      </c>
      <c r="R79" s="829"/>
      <c r="V79" s="9"/>
      <c r="W79" s="9"/>
      <c r="X79" s="9"/>
      <c r="Y79" s="9"/>
      <c r="Z79" s="9"/>
      <c r="AA79" s="9"/>
      <c r="AB79" s="9"/>
      <c r="AC79" s="9"/>
      <c r="AD79" s="9"/>
    </row>
    <row r="80" spans="1:30" s="3" customFormat="1" ht="17.100000000000001" customHeight="1" x14ac:dyDescent="0.3">
      <c r="A80" s="825">
        <v>63</v>
      </c>
      <c r="B80" s="826" t="s">
        <v>82</v>
      </c>
      <c r="C80" s="827" t="s">
        <v>6</v>
      </c>
      <c r="D80" s="828" t="s">
        <v>390</v>
      </c>
      <c r="E80" s="826" t="s">
        <v>389</v>
      </c>
      <c r="F80" s="829"/>
      <c r="G80" s="826" t="s">
        <v>222</v>
      </c>
      <c r="H80" s="830">
        <v>38448</v>
      </c>
      <c r="I80" s="831"/>
      <c r="J80" s="844"/>
      <c r="K80" s="844"/>
      <c r="L80" s="844"/>
      <c r="M80" s="844"/>
      <c r="N80" s="832" t="s">
        <v>643</v>
      </c>
      <c r="O80" s="833">
        <v>1</v>
      </c>
      <c r="P80" s="834">
        <v>183300</v>
      </c>
      <c r="Q80" s="835" t="s">
        <v>322</v>
      </c>
      <c r="R80" s="829"/>
      <c r="V80" s="9"/>
      <c r="W80" s="9"/>
      <c r="X80" s="9"/>
      <c r="Y80" s="9"/>
      <c r="Z80" s="9"/>
      <c r="AA80" s="9"/>
      <c r="AB80" s="9"/>
      <c r="AC80" s="9"/>
      <c r="AD80" s="9"/>
    </row>
    <row r="81" spans="1:30" s="3" customFormat="1" ht="17.100000000000001" customHeight="1" x14ac:dyDescent="0.3">
      <c r="A81" s="825">
        <v>64</v>
      </c>
      <c r="B81" s="826" t="s">
        <v>82</v>
      </c>
      <c r="C81" s="827" t="s">
        <v>6</v>
      </c>
      <c r="D81" s="828" t="s">
        <v>390</v>
      </c>
      <c r="E81" s="826" t="s">
        <v>389</v>
      </c>
      <c r="F81" s="829"/>
      <c r="G81" s="826" t="s">
        <v>222</v>
      </c>
      <c r="H81" s="830">
        <v>38449</v>
      </c>
      <c r="I81" s="831"/>
      <c r="J81" s="844"/>
      <c r="K81" s="844"/>
      <c r="L81" s="844"/>
      <c r="M81" s="844"/>
      <c r="N81" s="832" t="s">
        <v>643</v>
      </c>
      <c r="O81" s="833">
        <v>1</v>
      </c>
      <c r="P81" s="834">
        <v>183300</v>
      </c>
      <c r="Q81" s="835" t="s">
        <v>322</v>
      </c>
      <c r="R81" s="829"/>
      <c r="V81" s="9"/>
      <c r="W81" s="9"/>
      <c r="X81" s="9"/>
      <c r="Y81" s="9"/>
      <c r="Z81" s="9"/>
      <c r="AA81" s="9"/>
      <c r="AB81" s="9"/>
      <c r="AC81" s="9"/>
      <c r="AD81" s="9"/>
    </row>
    <row r="82" spans="1:30" s="3" customFormat="1" ht="17.100000000000001" customHeight="1" x14ac:dyDescent="0.3">
      <c r="A82" s="825">
        <v>65</v>
      </c>
      <c r="B82" s="826" t="s">
        <v>82</v>
      </c>
      <c r="C82" s="827" t="s">
        <v>6</v>
      </c>
      <c r="D82" s="828" t="s">
        <v>390</v>
      </c>
      <c r="E82" s="826" t="s">
        <v>389</v>
      </c>
      <c r="F82" s="829"/>
      <c r="G82" s="826" t="s">
        <v>222</v>
      </c>
      <c r="H82" s="830">
        <v>38450</v>
      </c>
      <c r="I82" s="831"/>
      <c r="J82" s="844"/>
      <c r="K82" s="844"/>
      <c r="L82" s="844"/>
      <c r="M82" s="844"/>
      <c r="N82" s="832" t="s">
        <v>643</v>
      </c>
      <c r="O82" s="833">
        <v>1</v>
      </c>
      <c r="P82" s="834">
        <v>183300</v>
      </c>
      <c r="Q82" s="835" t="s">
        <v>322</v>
      </c>
      <c r="R82" s="829"/>
      <c r="V82" s="9"/>
      <c r="W82" s="9"/>
      <c r="X82" s="9"/>
      <c r="Y82" s="9"/>
      <c r="Z82" s="9"/>
      <c r="AA82" s="9"/>
      <c r="AB82" s="9"/>
      <c r="AC82" s="9"/>
      <c r="AD82" s="9"/>
    </row>
    <row r="83" spans="1:30" s="3" customFormat="1" ht="17.100000000000001" customHeight="1" x14ac:dyDescent="0.3">
      <c r="A83" s="825">
        <v>66</v>
      </c>
      <c r="B83" s="826" t="s">
        <v>82</v>
      </c>
      <c r="C83" s="827" t="s">
        <v>6</v>
      </c>
      <c r="D83" s="828" t="s">
        <v>390</v>
      </c>
      <c r="E83" s="826" t="s">
        <v>389</v>
      </c>
      <c r="F83" s="829"/>
      <c r="G83" s="826" t="s">
        <v>222</v>
      </c>
      <c r="H83" s="830">
        <v>38451</v>
      </c>
      <c r="I83" s="831"/>
      <c r="J83" s="844"/>
      <c r="K83" s="844"/>
      <c r="L83" s="844"/>
      <c r="M83" s="844"/>
      <c r="N83" s="832" t="s">
        <v>643</v>
      </c>
      <c r="O83" s="833">
        <v>1</v>
      </c>
      <c r="P83" s="834">
        <v>183300</v>
      </c>
      <c r="Q83" s="835" t="s">
        <v>322</v>
      </c>
      <c r="R83" s="829"/>
      <c r="V83" s="9"/>
      <c r="W83" s="9"/>
      <c r="X83" s="9"/>
      <c r="Y83" s="9"/>
      <c r="Z83" s="9"/>
      <c r="AA83" s="9"/>
      <c r="AB83" s="9"/>
      <c r="AC83" s="9"/>
      <c r="AD83" s="9"/>
    </row>
    <row r="84" spans="1:30" s="3" customFormat="1" ht="17.100000000000001" customHeight="1" x14ac:dyDescent="0.3">
      <c r="A84" s="825">
        <v>67</v>
      </c>
      <c r="B84" s="826" t="s">
        <v>147</v>
      </c>
      <c r="C84" s="827" t="s">
        <v>148</v>
      </c>
      <c r="D84" s="828" t="s">
        <v>224</v>
      </c>
      <c r="E84" s="826" t="s">
        <v>612</v>
      </c>
      <c r="F84" s="829"/>
      <c r="G84" s="826" t="s">
        <v>221</v>
      </c>
      <c r="H84" s="830">
        <v>29677</v>
      </c>
      <c r="I84" s="831"/>
      <c r="J84" s="844"/>
      <c r="K84" s="844"/>
      <c r="L84" s="844"/>
      <c r="M84" s="844"/>
      <c r="N84" s="832" t="s">
        <v>643</v>
      </c>
      <c r="O84" s="833">
        <v>1</v>
      </c>
      <c r="P84" s="834">
        <v>100000</v>
      </c>
      <c r="Q84" s="835" t="s">
        <v>360</v>
      </c>
      <c r="R84" s="829"/>
      <c r="V84" s="9"/>
      <c r="W84" s="9"/>
      <c r="X84" s="9"/>
      <c r="Y84" s="9"/>
      <c r="Z84" s="9"/>
      <c r="AA84" s="9"/>
      <c r="AB84" s="9"/>
      <c r="AC84" s="9"/>
      <c r="AD84" s="9"/>
    </row>
    <row r="85" spans="1:30" s="3" customFormat="1" ht="17.100000000000001" customHeight="1" x14ac:dyDescent="0.3">
      <c r="A85" s="825">
        <v>68</v>
      </c>
      <c r="B85" s="826" t="s">
        <v>147</v>
      </c>
      <c r="C85" s="827" t="s">
        <v>148</v>
      </c>
      <c r="D85" s="828" t="s">
        <v>224</v>
      </c>
      <c r="E85" s="826" t="s">
        <v>612</v>
      </c>
      <c r="F85" s="829"/>
      <c r="G85" s="826" t="s">
        <v>221</v>
      </c>
      <c r="H85" s="830">
        <v>29678</v>
      </c>
      <c r="I85" s="831"/>
      <c r="J85" s="844"/>
      <c r="K85" s="844"/>
      <c r="L85" s="844"/>
      <c r="M85" s="844"/>
      <c r="N85" s="832" t="s">
        <v>643</v>
      </c>
      <c r="O85" s="833">
        <v>1</v>
      </c>
      <c r="P85" s="834">
        <v>100000</v>
      </c>
      <c r="Q85" s="835" t="s">
        <v>337</v>
      </c>
      <c r="R85" s="829"/>
      <c r="V85" s="9"/>
      <c r="W85" s="9"/>
      <c r="X85" s="9"/>
      <c r="Y85" s="9"/>
      <c r="Z85" s="9"/>
      <c r="AA85" s="9"/>
      <c r="AB85" s="9"/>
      <c r="AC85" s="9"/>
      <c r="AD85" s="9"/>
    </row>
    <row r="86" spans="1:30" s="3" customFormat="1" ht="17.100000000000001" customHeight="1" x14ac:dyDescent="0.3">
      <c r="A86" s="825">
        <v>69</v>
      </c>
      <c r="B86" s="826" t="s">
        <v>147</v>
      </c>
      <c r="C86" s="827" t="s">
        <v>148</v>
      </c>
      <c r="D86" s="828" t="s">
        <v>224</v>
      </c>
      <c r="E86" s="826" t="s">
        <v>612</v>
      </c>
      <c r="F86" s="829"/>
      <c r="G86" s="826" t="s">
        <v>221</v>
      </c>
      <c r="H86" s="830">
        <v>29679</v>
      </c>
      <c r="I86" s="831"/>
      <c r="J86" s="844"/>
      <c r="K86" s="844"/>
      <c r="L86" s="844"/>
      <c r="M86" s="844"/>
      <c r="N86" s="832" t="s">
        <v>643</v>
      </c>
      <c r="O86" s="833">
        <v>1</v>
      </c>
      <c r="P86" s="834">
        <v>100000</v>
      </c>
      <c r="Q86" s="835" t="s">
        <v>337</v>
      </c>
      <c r="R86" s="829"/>
      <c r="V86" s="9"/>
      <c r="W86" s="9"/>
      <c r="X86" s="9"/>
      <c r="Y86" s="9"/>
      <c r="Z86" s="9"/>
      <c r="AA86" s="9"/>
      <c r="AB86" s="9"/>
      <c r="AC86" s="9"/>
      <c r="AD86" s="9"/>
    </row>
    <row r="87" spans="1:30" s="3" customFormat="1" ht="17.100000000000001" customHeight="1" x14ac:dyDescent="0.3">
      <c r="A87" s="825">
        <v>70</v>
      </c>
      <c r="B87" s="826" t="s">
        <v>147</v>
      </c>
      <c r="C87" s="827" t="s">
        <v>148</v>
      </c>
      <c r="D87" s="828" t="s">
        <v>224</v>
      </c>
      <c r="E87" s="826" t="s">
        <v>612</v>
      </c>
      <c r="F87" s="829"/>
      <c r="G87" s="826" t="s">
        <v>221</v>
      </c>
      <c r="H87" s="830">
        <v>29680</v>
      </c>
      <c r="I87" s="831"/>
      <c r="J87" s="844"/>
      <c r="K87" s="844"/>
      <c r="L87" s="844"/>
      <c r="M87" s="844"/>
      <c r="N87" s="832" t="s">
        <v>643</v>
      </c>
      <c r="O87" s="833">
        <v>1</v>
      </c>
      <c r="P87" s="834">
        <v>100000</v>
      </c>
      <c r="Q87" s="835" t="s">
        <v>360</v>
      </c>
      <c r="R87" s="829"/>
      <c r="V87" s="9"/>
      <c r="W87" s="9"/>
      <c r="X87" s="9"/>
      <c r="Y87" s="9"/>
      <c r="Z87" s="9"/>
      <c r="AA87" s="9"/>
      <c r="AB87" s="9"/>
      <c r="AC87" s="9"/>
      <c r="AD87" s="9"/>
    </row>
    <row r="88" spans="1:30" s="3" customFormat="1" ht="17.100000000000001" customHeight="1" x14ac:dyDescent="0.3">
      <c r="A88" s="825">
        <v>71</v>
      </c>
      <c r="B88" s="826" t="s">
        <v>147</v>
      </c>
      <c r="C88" s="827" t="s">
        <v>148</v>
      </c>
      <c r="D88" s="828" t="s">
        <v>224</v>
      </c>
      <c r="E88" s="826" t="s">
        <v>612</v>
      </c>
      <c r="F88" s="829"/>
      <c r="G88" s="826" t="s">
        <v>221</v>
      </c>
      <c r="H88" s="830">
        <v>29681</v>
      </c>
      <c r="I88" s="831"/>
      <c r="J88" s="829"/>
      <c r="K88" s="829"/>
      <c r="L88" s="829"/>
      <c r="M88" s="829"/>
      <c r="N88" s="832" t="s">
        <v>643</v>
      </c>
      <c r="O88" s="833">
        <v>1</v>
      </c>
      <c r="P88" s="834">
        <v>100000</v>
      </c>
      <c r="Q88" s="835" t="s">
        <v>337</v>
      </c>
      <c r="R88" s="829"/>
      <c r="V88" s="9"/>
      <c r="W88" s="9"/>
      <c r="X88" s="9"/>
      <c r="Y88" s="9"/>
      <c r="Z88" s="9"/>
      <c r="AA88" s="9"/>
      <c r="AB88" s="9"/>
      <c r="AC88" s="9"/>
      <c r="AD88" s="9"/>
    </row>
    <row r="89" spans="1:30" s="3" customFormat="1" ht="17.100000000000001" customHeight="1" x14ac:dyDescent="0.3">
      <c r="A89" s="825">
        <v>72</v>
      </c>
      <c r="B89" s="826" t="s">
        <v>147</v>
      </c>
      <c r="C89" s="827" t="s">
        <v>148</v>
      </c>
      <c r="D89" s="828" t="s">
        <v>224</v>
      </c>
      <c r="E89" s="826" t="s">
        <v>612</v>
      </c>
      <c r="F89" s="829"/>
      <c r="G89" s="826" t="s">
        <v>221</v>
      </c>
      <c r="H89" s="830">
        <v>29682</v>
      </c>
      <c r="I89" s="831"/>
      <c r="J89" s="881"/>
      <c r="K89" s="881"/>
      <c r="L89" s="881"/>
      <c r="M89" s="881"/>
      <c r="N89" s="832" t="s">
        <v>643</v>
      </c>
      <c r="O89" s="833">
        <v>1</v>
      </c>
      <c r="P89" s="834">
        <v>100000</v>
      </c>
      <c r="Q89" s="835" t="s">
        <v>360</v>
      </c>
      <c r="R89" s="829"/>
      <c r="V89" s="9"/>
      <c r="W89" s="9"/>
      <c r="X89" s="9"/>
      <c r="Y89" s="9"/>
      <c r="Z89" s="9"/>
      <c r="AA89" s="9"/>
      <c r="AB89" s="9"/>
      <c r="AC89" s="9"/>
      <c r="AD89" s="9"/>
    </row>
    <row r="90" spans="1:30" s="3" customFormat="1" ht="17.100000000000001" customHeight="1" x14ac:dyDescent="0.3">
      <c r="A90" s="825">
        <v>73</v>
      </c>
      <c r="B90" s="826" t="s">
        <v>147</v>
      </c>
      <c r="C90" s="827" t="s">
        <v>148</v>
      </c>
      <c r="D90" s="828" t="s">
        <v>224</v>
      </c>
      <c r="E90" s="826" t="s">
        <v>612</v>
      </c>
      <c r="F90" s="829"/>
      <c r="G90" s="826" t="s">
        <v>221</v>
      </c>
      <c r="H90" s="830">
        <v>29683</v>
      </c>
      <c r="I90" s="831"/>
      <c r="J90" s="829"/>
      <c r="K90" s="829"/>
      <c r="L90" s="829"/>
      <c r="M90" s="829"/>
      <c r="N90" s="832" t="s">
        <v>643</v>
      </c>
      <c r="O90" s="833">
        <v>1</v>
      </c>
      <c r="P90" s="834">
        <v>100000</v>
      </c>
      <c r="Q90" s="835" t="s">
        <v>360</v>
      </c>
      <c r="R90" s="829"/>
      <c r="S90" s="10"/>
      <c r="V90" s="9"/>
      <c r="W90" s="9"/>
      <c r="X90" s="9"/>
      <c r="Y90" s="9"/>
      <c r="Z90" s="9"/>
      <c r="AA90" s="9"/>
      <c r="AB90" s="9"/>
      <c r="AC90" s="9"/>
      <c r="AD90" s="9"/>
    </row>
    <row r="91" spans="1:30" s="3" customFormat="1" ht="17.100000000000001" customHeight="1" x14ac:dyDescent="0.3">
      <c r="A91" s="825">
        <v>74</v>
      </c>
      <c r="B91" s="826" t="s">
        <v>147</v>
      </c>
      <c r="C91" s="827" t="s">
        <v>148</v>
      </c>
      <c r="D91" s="828" t="s">
        <v>224</v>
      </c>
      <c r="E91" s="826" t="s">
        <v>612</v>
      </c>
      <c r="F91" s="829"/>
      <c r="G91" s="826" t="s">
        <v>221</v>
      </c>
      <c r="H91" s="830">
        <v>29684</v>
      </c>
      <c r="I91" s="831"/>
      <c r="J91" s="829"/>
      <c r="K91" s="829"/>
      <c r="L91" s="829"/>
      <c r="M91" s="829"/>
      <c r="N91" s="832" t="s">
        <v>643</v>
      </c>
      <c r="O91" s="833">
        <v>1</v>
      </c>
      <c r="P91" s="834">
        <v>100000</v>
      </c>
      <c r="Q91" s="835" t="s">
        <v>337</v>
      </c>
      <c r="R91" s="829"/>
      <c r="S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3" customFormat="1" ht="17.100000000000001" customHeight="1" x14ac:dyDescent="0.3">
      <c r="A92" s="825">
        <v>75</v>
      </c>
      <c r="B92" s="826" t="s">
        <v>147</v>
      </c>
      <c r="C92" s="827" t="s">
        <v>148</v>
      </c>
      <c r="D92" s="828" t="s">
        <v>224</v>
      </c>
      <c r="E92" s="826" t="s">
        <v>612</v>
      </c>
      <c r="F92" s="829"/>
      <c r="G92" s="826" t="s">
        <v>221</v>
      </c>
      <c r="H92" s="830">
        <v>29685</v>
      </c>
      <c r="I92" s="831"/>
      <c r="J92" s="829"/>
      <c r="K92" s="829"/>
      <c r="L92" s="829"/>
      <c r="M92" s="829"/>
      <c r="N92" s="832" t="s">
        <v>643</v>
      </c>
      <c r="O92" s="833">
        <v>1</v>
      </c>
      <c r="P92" s="834">
        <v>100000</v>
      </c>
      <c r="Q92" s="835" t="s">
        <v>337</v>
      </c>
      <c r="R92" s="829"/>
      <c r="S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3" customFormat="1" ht="17.100000000000001" customHeight="1" x14ac:dyDescent="0.3">
      <c r="A93" s="825">
        <v>76</v>
      </c>
      <c r="B93" s="826" t="s">
        <v>147</v>
      </c>
      <c r="C93" s="827" t="s">
        <v>148</v>
      </c>
      <c r="D93" s="828" t="s">
        <v>224</v>
      </c>
      <c r="E93" s="826" t="s">
        <v>612</v>
      </c>
      <c r="F93" s="829"/>
      <c r="G93" s="826" t="s">
        <v>221</v>
      </c>
      <c r="H93" s="830">
        <v>29686</v>
      </c>
      <c r="I93" s="831"/>
      <c r="J93" s="829"/>
      <c r="K93" s="829"/>
      <c r="L93" s="829"/>
      <c r="M93" s="829"/>
      <c r="N93" s="832" t="s">
        <v>643</v>
      </c>
      <c r="O93" s="833">
        <v>1</v>
      </c>
      <c r="P93" s="834">
        <v>100000</v>
      </c>
      <c r="Q93" s="835" t="s">
        <v>337</v>
      </c>
      <c r="R93" s="829"/>
      <c r="S93" s="9"/>
      <c r="T93" s="132"/>
      <c r="V93" s="9"/>
      <c r="W93" s="9"/>
      <c r="X93" s="9"/>
      <c r="Y93" s="9"/>
      <c r="Z93" s="9"/>
      <c r="AA93" s="9"/>
      <c r="AB93" s="9"/>
      <c r="AC93" s="9"/>
      <c r="AD93" s="9"/>
    </row>
    <row r="94" spans="1:30" s="3" customFormat="1" ht="17.100000000000001" customHeight="1" x14ac:dyDescent="0.3">
      <c r="A94" s="825">
        <v>77</v>
      </c>
      <c r="B94" s="882" t="s">
        <v>220</v>
      </c>
      <c r="C94" s="870" t="s">
        <v>144</v>
      </c>
      <c r="D94" s="871" t="s">
        <v>97</v>
      </c>
      <c r="E94" s="826" t="s">
        <v>612</v>
      </c>
      <c r="F94" s="873"/>
      <c r="G94" s="874" t="s">
        <v>221</v>
      </c>
      <c r="H94" s="875" t="s">
        <v>145</v>
      </c>
      <c r="I94" s="876"/>
      <c r="J94" s="877"/>
      <c r="K94" s="877"/>
      <c r="L94" s="878"/>
      <c r="M94" s="876"/>
      <c r="N94" s="883" t="s">
        <v>643</v>
      </c>
      <c r="O94" s="879">
        <v>1</v>
      </c>
      <c r="P94" s="867">
        <v>200000</v>
      </c>
      <c r="Q94" s="880" t="s">
        <v>321</v>
      </c>
      <c r="R94" s="829"/>
      <c r="V94" s="9"/>
      <c r="W94" s="9"/>
      <c r="X94" s="9"/>
      <c r="Y94" s="9"/>
      <c r="Z94" s="9"/>
      <c r="AA94" s="9"/>
      <c r="AB94" s="9"/>
      <c r="AC94" s="9"/>
      <c r="AD94" s="9"/>
    </row>
    <row r="95" spans="1:30" s="3" customFormat="1" ht="17.100000000000001" customHeight="1" x14ac:dyDescent="0.3">
      <c r="A95" s="825">
        <v>78</v>
      </c>
      <c r="B95" s="856" t="s">
        <v>220</v>
      </c>
      <c r="C95" s="857" t="s">
        <v>144</v>
      </c>
      <c r="D95" s="858" t="s">
        <v>98</v>
      </c>
      <c r="E95" s="826" t="s">
        <v>612</v>
      </c>
      <c r="F95" s="860"/>
      <c r="G95" s="861" t="s">
        <v>221</v>
      </c>
      <c r="H95" s="862" t="s">
        <v>145</v>
      </c>
      <c r="I95" s="863"/>
      <c r="J95" s="864"/>
      <c r="K95" s="864"/>
      <c r="L95" s="865"/>
      <c r="M95" s="863"/>
      <c r="N95" s="883" t="s">
        <v>643</v>
      </c>
      <c r="O95" s="866">
        <v>1</v>
      </c>
      <c r="P95" s="867">
        <v>200000</v>
      </c>
      <c r="Q95" s="868" t="s">
        <v>321</v>
      </c>
      <c r="R95" s="829"/>
      <c r="V95" s="9"/>
      <c r="W95" s="9"/>
      <c r="X95" s="9"/>
      <c r="Y95" s="9"/>
      <c r="Z95" s="9"/>
      <c r="AA95" s="9"/>
      <c r="AB95" s="9"/>
      <c r="AC95" s="9"/>
      <c r="AD95" s="9"/>
    </row>
    <row r="96" spans="1:30" s="3" customFormat="1" ht="17.100000000000001" customHeight="1" x14ac:dyDescent="0.3">
      <c r="A96" s="825">
        <v>79</v>
      </c>
      <c r="B96" s="869" t="s">
        <v>220</v>
      </c>
      <c r="C96" s="870" t="s">
        <v>144</v>
      </c>
      <c r="D96" s="871" t="s">
        <v>99</v>
      </c>
      <c r="E96" s="826" t="s">
        <v>612</v>
      </c>
      <c r="F96" s="873"/>
      <c r="G96" s="874" t="s">
        <v>221</v>
      </c>
      <c r="H96" s="875" t="s">
        <v>145</v>
      </c>
      <c r="I96" s="876"/>
      <c r="J96" s="877"/>
      <c r="K96" s="877"/>
      <c r="L96" s="878"/>
      <c r="M96" s="876"/>
      <c r="N96" s="883" t="s">
        <v>643</v>
      </c>
      <c r="O96" s="879">
        <v>1</v>
      </c>
      <c r="P96" s="867">
        <v>200000</v>
      </c>
      <c r="Q96" s="880" t="s">
        <v>321</v>
      </c>
      <c r="R96" s="829"/>
      <c r="S96" s="4"/>
      <c r="V96" s="9"/>
      <c r="W96" s="9"/>
      <c r="X96" s="9"/>
      <c r="Y96" s="9"/>
      <c r="Z96" s="9"/>
      <c r="AA96" s="9"/>
      <c r="AB96" s="9"/>
      <c r="AC96" s="9"/>
      <c r="AD96" s="9"/>
    </row>
    <row r="97" spans="1:30" s="3" customFormat="1" ht="17.100000000000001" customHeight="1" x14ac:dyDescent="0.3">
      <c r="A97" s="825">
        <v>80</v>
      </c>
      <c r="B97" s="856" t="s">
        <v>220</v>
      </c>
      <c r="C97" s="857" t="s">
        <v>144</v>
      </c>
      <c r="D97" s="858" t="s">
        <v>96</v>
      </c>
      <c r="E97" s="826" t="s">
        <v>612</v>
      </c>
      <c r="F97" s="860"/>
      <c r="G97" s="861" t="s">
        <v>221</v>
      </c>
      <c r="H97" s="862" t="s">
        <v>145</v>
      </c>
      <c r="I97" s="863"/>
      <c r="J97" s="864"/>
      <c r="K97" s="864"/>
      <c r="L97" s="865"/>
      <c r="M97" s="863"/>
      <c r="N97" s="883" t="s">
        <v>643</v>
      </c>
      <c r="O97" s="866">
        <v>1</v>
      </c>
      <c r="P97" s="867">
        <v>200000</v>
      </c>
      <c r="Q97" s="868" t="s">
        <v>321</v>
      </c>
      <c r="R97" s="829"/>
      <c r="S97" s="15"/>
      <c r="V97" s="9"/>
      <c r="W97" s="9"/>
      <c r="X97" s="9"/>
      <c r="Y97" s="9"/>
      <c r="Z97" s="9"/>
      <c r="AA97" s="9"/>
      <c r="AB97" s="9"/>
      <c r="AC97" s="9"/>
      <c r="AD97" s="9"/>
    </row>
    <row r="98" spans="1:30" s="3" customFormat="1" ht="17.100000000000001" customHeight="1" x14ac:dyDescent="0.3">
      <c r="A98" s="825">
        <v>81</v>
      </c>
      <c r="B98" s="869" t="s">
        <v>220</v>
      </c>
      <c r="C98" s="884" t="s">
        <v>146</v>
      </c>
      <c r="D98" s="871" t="s">
        <v>105</v>
      </c>
      <c r="E98" s="826" t="s">
        <v>612</v>
      </c>
      <c r="F98" s="873"/>
      <c r="G98" s="874" t="s">
        <v>221</v>
      </c>
      <c r="H98" s="875" t="s">
        <v>145</v>
      </c>
      <c r="I98" s="876"/>
      <c r="J98" s="877"/>
      <c r="K98" s="877"/>
      <c r="L98" s="878"/>
      <c r="M98" s="876"/>
      <c r="N98" s="883" t="s">
        <v>643</v>
      </c>
      <c r="O98" s="879">
        <v>1</v>
      </c>
      <c r="P98" s="867">
        <v>300000</v>
      </c>
      <c r="Q98" s="880" t="s">
        <v>321</v>
      </c>
      <c r="R98" s="829"/>
      <c r="V98" s="9"/>
      <c r="W98" s="9"/>
      <c r="X98" s="9"/>
      <c r="Y98" s="9"/>
      <c r="Z98" s="9"/>
      <c r="AA98" s="9"/>
      <c r="AB98" s="9"/>
      <c r="AC98" s="9"/>
      <c r="AD98" s="9"/>
    </row>
    <row r="99" spans="1:30" s="3" customFormat="1" ht="17.100000000000001" customHeight="1" x14ac:dyDescent="0.3">
      <c r="A99" s="825">
        <v>82</v>
      </c>
      <c r="B99" s="856" t="s">
        <v>220</v>
      </c>
      <c r="C99" s="885" t="s">
        <v>146</v>
      </c>
      <c r="D99" s="858" t="s">
        <v>101</v>
      </c>
      <c r="E99" s="826" t="s">
        <v>612</v>
      </c>
      <c r="F99" s="860"/>
      <c r="G99" s="861" t="s">
        <v>221</v>
      </c>
      <c r="H99" s="862" t="s">
        <v>145</v>
      </c>
      <c r="I99" s="863"/>
      <c r="J99" s="864"/>
      <c r="K99" s="864"/>
      <c r="L99" s="865"/>
      <c r="M99" s="863"/>
      <c r="N99" s="883" t="s">
        <v>643</v>
      </c>
      <c r="O99" s="866">
        <v>1</v>
      </c>
      <c r="P99" s="867">
        <v>300000</v>
      </c>
      <c r="Q99" s="868" t="s">
        <v>321</v>
      </c>
      <c r="R99" s="829"/>
      <c r="V99" s="9"/>
      <c r="W99" s="9"/>
      <c r="X99" s="9"/>
      <c r="Y99" s="9"/>
      <c r="Z99" s="9"/>
      <c r="AA99" s="9"/>
      <c r="AB99" s="9"/>
      <c r="AC99" s="9"/>
      <c r="AD99" s="9"/>
    </row>
    <row r="100" spans="1:30" s="3" customFormat="1" ht="17.100000000000001" customHeight="1" x14ac:dyDescent="0.3">
      <c r="A100" s="825">
        <v>83</v>
      </c>
      <c r="B100" s="869" t="s">
        <v>81</v>
      </c>
      <c r="C100" s="870" t="s">
        <v>69</v>
      </c>
      <c r="D100" s="871" t="s">
        <v>97</v>
      </c>
      <c r="E100" s="872" t="s">
        <v>149</v>
      </c>
      <c r="F100" s="873"/>
      <c r="G100" s="826" t="s">
        <v>222</v>
      </c>
      <c r="H100" s="875" t="s">
        <v>145</v>
      </c>
      <c r="I100" s="876"/>
      <c r="J100" s="877"/>
      <c r="K100" s="877"/>
      <c r="L100" s="878"/>
      <c r="M100" s="876"/>
      <c r="N100" s="883" t="s">
        <v>643</v>
      </c>
      <c r="O100" s="879">
        <v>1</v>
      </c>
      <c r="P100" s="867">
        <v>200000</v>
      </c>
      <c r="Q100" s="880" t="s">
        <v>321</v>
      </c>
      <c r="R100" s="82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7.100000000000001" customHeight="1" x14ac:dyDescent="0.25">
      <c r="A101" s="825">
        <v>84</v>
      </c>
      <c r="B101" s="826" t="s">
        <v>81</v>
      </c>
      <c r="C101" s="827" t="s">
        <v>69</v>
      </c>
      <c r="D101" s="828" t="s">
        <v>97</v>
      </c>
      <c r="E101" s="826" t="s">
        <v>74</v>
      </c>
      <c r="F101" s="829"/>
      <c r="G101" s="826" t="s">
        <v>222</v>
      </c>
      <c r="H101" s="830">
        <v>35156</v>
      </c>
      <c r="I101" s="831"/>
      <c r="J101" s="829"/>
      <c r="K101" s="829"/>
      <c r="L101" s="829"/>
      <c r="M101" s="829"/>
      <c r="N101" s="883" t="s">
        <v>643</v>
      </c>
      <c r="O101" s="833">
        <v>1</v>
      </c>
      <c r="P101" s="854">
        <v>100000</v>
      </c>
      <c r="Q101" s="845" t="s">
        <v>322</v>
      </c>
      <c r="R101" s="829"/>
    </row>
    <row r="102" spans="1:30" ht="17.100000000000001" customHeight="1" x14ac:dyDescent="0.25">
      <c r="A102" s="825">
        <v>85</v>
      </c>
      <c r="B102" s="826" t="s">
        <v>81</v>
      </c>
      <c r="C102" s="827" t="s">
        <v>69</v>
      </c>
      <c r="D102" s="828" t="s">
        <v>98</v>
      </c>
      <c r="E102" s="826" t="s">
        <v>74</v>
      </c>
      <c r="F102" s="829"/>
      <c r="G102" s="826" t="s">
        <v>222</v>
      </c>
      <c r="H102" s="830">
        <v>35156</v>
      </c>
      <c r="I102" s="831"/>
      <c r="J102" s="829"/>
      <c r="K102" s="829"/>
      <c r="L102" s="829"/>
      <c r="M102" s="829"/>
      <c r="N102" s="883" t="s">
        <v>643</v>
      </c>
      <c r="O102" s="833">
        <v>1</v>
      </c>
      <c r="P102" s="854">
        <v>100000</v>
      </c>
      <c r="Q102" s="845" t="s">
        <v>322</v>
      </c>
      <c r="R102" s="829"/>
    </row>
    <row r="103" spans="1:30" ht="17.100000000000001" customHeight="1" x14ac:dyDescent="0.25">
      <c r="A103" s="825">
        <v>86</v>
      </c>
      <c r="B103" s="856" t="s">
        <v>83</v>
      </c>
      <c r="C103" s="857" t="s">
        <v>70</v>
      </c>
      <c r="D103" s="858" t="s">
        <v>97</v>
      </c>
      <c r="E103" s="859" t="s">
        <v>154</v>
      </c>
      <c r="F103" s="860"/>
      <c r="G103" s="826" t="s">
        <v>222</v>
      </c>
      <c r="H103" s="862" t="s">
        <v>145</v>
      </c>
      <c r="I103" s="863"/>
      <c r="J103" s="864"/>
      <c r="K103" s="864"/>
      <c r="L103" s="865"/>
      <c r="M103" s="863"/>
      <c r="N103" s="883" t="s">
        <v>643</v>
      </c>
      <c r="O103" s="866">
        <v>1</v>
      </c>
      <c r="P103" s="867">
        <v>150000</v>
      </c>
      <c r="Q103" s="868" t="s">
        <v>322</v>
      </c>
      <c r="R103" s="829"/>
    </row>
    <row r="104" spans="1:30" ht="17.100000000000001" customHeight="1" x14ac:dyDescent="0.25">
      <c r="A104" s="825">
        <v>87</v>
      </c>
      <c r="B104" s="826" t="s">
        <v>230</v>
      </c>
      <c r="C104" s="827" t="s">
        <v>384</v>
      </c>
      <c r="D104" s="828" t="s">
        <v>224</v>
      </c>
      <c r="E104" s="826" t="s">
        <v>612</v>
      </c>
      <c r="F104" s="829"/>
      <c r="G104" s="826" t="s">
        <v>635</v>
      </c>
      <c r="H104" s="830">
        <v>35521</v>
      </c>
      <c r="I104" s="831"/>
      <c r="J104" s="829"/>
      <c r="K104" s="829"/>
      <c r="L104" s="829"/>
      <c r="M104" s="829"/>
      <c r="N104" s="883" t="s">
        <v>643</v>
      </c>
      <c r="O104" s="833">
        <v>1</v>
      </c>
      <c r="P104" s="834">
        <v>450000</v>
      </c>
      <c r="Q104" s="845" t="s">
        <v>322</v>
      </c>
      <c r="R104" s="829"/>
    </row>
    <row r="105" spans="1:30" ht="17.100000000000001" customHeight="1" x14ac:dyDescent="0.25">
      <c r="A105" s="825">
        <v>88</v>
      </c>
      <c r="B105" s="826" t="s">
        <v>230</v>
      </c>
      <c r="C105" s="827" t="s">
        <v>384</v>
      </c>
      <c r="D105" s="828" t="s">
        <v>102</v>
      </c>
      <c r="E105" s="826" t="s">
        <v>612</v>
      </c>
      <c r="F105" s="829"/>
      <c r="G105" s="826" t="s">
        <v>635</v>
      </c>
      <c r="H105" s="830">
        <v>35521</v>
      </c>
      <c r="I105" s="831"/>
      <c r="J105" s="829"/>
      <c r="K105" s="829"/>
      <c r="L105" s="829"/>
      <c r="M105" s="829"/>
      <c r="N105" s="883" t="s">
        <v>643</v>
      </c>
      <c r="O105" s="833">
        <v>1</v>
      </c>
      <c r="P105" s="834">
        <v>450000</v>
      </c>
      <c r="Q105" s="845" t="s">
        <v>322</v>
      </c>
      <c r="R105" s="829"/>
    </row>
    <row r="106" spans="1:30" ht="17.100000000000001" customHeight="1" x14ac:dyDescent="0.25">
      <c r="A106" s="825">
        <v>89</v>
      </c>
      <c r="B106" s="836" t="s">
        <v>235</v>
      </c>
      <c r="C106" s="837" t="s">
        <v>636</v>
      </c>
      <c r="D106" s="836" t="s">
        <v>97</v>
      </c>
      <c r="E106" s="826" t="s">
        <v>612</v>
      </c>
      <c r="F106" s="829"/>
      <c r="G106" s="836" t="s">
        <v>221</v>
      </c>
      <c r="H106" s="840">
        <v>35886</v>
      </c>
      <c r="I106" s="841"/>
      <c r="J106" s="829"/>
      <c r="K106" s="829"/>
      <c r="L106" s="829"/>
      <c r="M106" s="829"/>
      <c r="N106" s="883" t="s">
        <v>643</v>
      </c>
      <c r="O106" s="833">
        <v>1</v>
      </c>
      <c r="P106" s="842">
        <v>400000</v>
      </c>
      <c r="Q106" s="845" t="s">
        <v>322</v>
      </c>
      <c r="R106" s="829"/>
    </row>
    <row r="107" spans="1:30" ht="17.100000000000001" customHeight="1" x14ac:dyDescent="0.25">
      <c r="A107" s="825">
        <v>90</v>
      </c>
      <c r="B107" s="826" t="s">
        <v>374</v>
      </c>
      <c r="C107" s="827" t="s">
        <v>375</v>
      </c>
      <c r="D107" s="828" t="s">
        <v>98</v>
      </c>
      <c r="E107" s="826" t="s">
        <v>376</v>
      </c>
      <c r="F107" s="829"/>
      <c r="G107" s="826" t="s">
        <v>222</v>
      </c>
      <c r="H107" s="830">
        <v>36251</v>
      </c>
      <c r="I107" s="831"/>
      <c r="J107" s="829"/>
      <c r="K107" s="829"/>
      <c r="L107" s="829"/>
      <c r="M107" s="829"/>
      <c r="N107" s="883" t="s">
        <v>643</v>
      </c>
      <c r="O107" s="833">
        <v>1</v>
      </c>
      <c r="P107" s="834">
        <v>20000</v>
      </c>
      <c r="Q107" s="845" t="s">
        <v>322</v>
      </c>
      <c r="R107" s="829"/>
    </row>
    <row r="108" spans="1:30" ht="17.100000000000001" customHeight="1" x14ac:dyDescent="0.25">
      <c r="A108" s="825">
        <v>91</v>
      </c>
      <c r="B108" s="826" t="s">
        <v>374</v>
      </c>
      <c r="C108" s="827" t="s">
        <v>375</v>
      </c>
      <c r="D108" s="828" t="s">
        <v>98</v>
      </c>
      <c r="E108" s="826" t="s">
        <v>376</v>
      </c>
      <c r="F108" s="829"/>
      <c r="G108" s="826" t="s">
        <v>222</v>
      </c>
      <c r="H108" s="830">
        <v>36252</v>
      </c>
      <c r="I108" s="831"/>
      <c r="J108" s="829"/>
      <c r="K108" s="829"/>
      <c r="L108" s="829"/>
      <c r="M108" s="829"/>
      <c r="N108" s="883" t="s">
        <v>643</v>
      </c>
      <c r="O108" s="833">
        <v>1</v>
      </c>
      <c r="P108" s="834">
        <v>20000</v>
      </c>
      <c r="Q108" s="845" t="s">
        <v>322</v>
      </c>
      <c r="R108" s="829"/>
    </row>
    <row r="109" spans="1:30" ht="17.100000000000001" customHeight="1" x14ac:dyDescent="0.25">
      <c r="A109" s="825">
        <v>92</v>
      </c>
      <c r="B109" s="826" t="s">
        <v>377</v>
      </c>
      <c r="C109" s="827" t="s">
        <v>380</v>
      </c>
      <c r="D109" s="828" t="s">
        <v>100</v>
      </c>
      <c r="E109" s="826" t="s">
        <v>379</v>
      </c>
      <c r="F109" s="829"/>
      <c r="G109" s="826" t="s">
        <v>634</v>
      </c>
      <c r="H109" s="830">
        <v>36982</v>
      </c>
      <c r="I109" s="831"/>
      <c r="J109" s="829"/>
      <c r="K109" s="829"/>
      <c r="L109" s="829"/>
      <c r="M109" s="829"/>
      <c r="N109" s="883" t="s">
        <v>643</v>
      </c>
      <c r="O109" s="833">
        <v>1</v>
      </c>
      <c r="P109" s="834">
        <v>100000</v>
      </c>
      <c r="Q109" s="845" t="s">
        <v>322</v>
      </c>
      <c r="R109" s="829"/>
    </row>
    <row r="110" spans="1:30" ht="17.100000000000001" customHeight="1" x14ac:dyDescent="0.25">
      <c r="A110" s="825">
        <v>93</v>
      </c>
      <c r="B110" s="826" t="s">
        <v>82</v>
      </c>
      <c r="C110" s="827" t="s">
        <v>6</v>
      </c>
      <c r="D110" s="828" t="s">
        <v>388</v>
      </c>
      <c r="E110" s="826" t="s">
        <v>389</v>
      </c>
      <c r="F110" s="829"/>
      <c r="G110" s="826" t="s">
        <v>222</v>
      </c>
      <c r="H110" s="830">
        <v>38808</v>
      </c>
      <c r="I110" s="831"/>
      <c r="J110" s="829"/>
      <c r="K110" s="829"/>
      <c r="L110" s="829"/>
      <c r="M110" s="829"/>
      <c r="N110" s="883" t="s">
        <v>643</v>
      </c>
      <c r="O110" s="833">
        <v>1</v>
      </c>
      <c r="P110" s="834">
        <v>183300</v>
      </c>
      <c r="Q110" s="835" t="s">
        <v>322</v>
      </c>
      <c r="R110" s="829"/>
    </row>
    <row r="111" spans="1:30" ht="17.100000000000001" customHeight="1" x14ac:dyDescent="0.25">
      <c r="A111" s="825">
        <v>94</v>
      </c>
      <c r="B111" s="826" t="s">
        <v>82</v>
      </c>
      <c r="C111" s="827" t="s">
        <v>6</v>
      </c>
      <c r="D111" s="828" t="s">
        <v>392</v>
      </c>
      <c r="E111" s="826" t="s">
        <v>389</v>
      </c>
      <c r="F111" s="829"/>
      <c r="G111" s="826" t="s">
        <v>222</v>
      </c>
      <c r="H111" s="830">
        <v>38808</v>
      </c>
      <c r="I111" s="831"/>
      <c r="J111" s="829"/>
      <c r="K111" s="829"/>
      <c r="L111" s="829"/>
      <c r="M111" s="829"/>
      <c r="N111" s="883" t="s">
        <v>643</v>
      </c>
      <c r="O111" s="833">
        <v>1</v>
      </c>
      <c r="P111" s="834">
        <v>183300</v>
      </c>
      <c r="Q111" s="835" t="s">
        <v>322</v>
      </c>
      <c r="R111" s="829"/>
    </row>
    <row r="112" spans="1:30" ht="17.100000000000001" customHeight="1" x14ac:dyDescent="0.25">
      <c r="A112" s="825">
        <v>95</v>
      </c>
      <c r="B112" s="826" t="s">
        <v>82</v>
      </c>
      <c r="C112" s="827" t="s">
        <v>6</v>
      </c>
      <c r="D112" s="828" t="s">
        <v>393</v>
      </c>
      <c r="E112" s="826" t="s">
        <v>389</v>
      </c>
      <c r="F112" s="829"/>
      <c r="G112" s="826" t="s">
        <v>222</v>
      </c>
      <c r="H112" s="830">
        <v>38808</v>
      </c>
      <c r="I112" s="831"/>
      <c r="J112" s="829"/>
      <c r="K112" s="829"/>
      <c r="L112" s="829"/>
      <c r="M112" s="829"/>
      <c r="N112" s="883" t="s">
        <v>643</v>
      </c>
      <c r="O112" s="833">
        <v>1</v>
      </c>
      <c r="P112" s="834">
        <v>183300</v>
      </c>
      <c r="Q112" s="835" t="s">
        <v>322</v>
      </c>
      <c r="R112" s="829"/>
    </row>
    <row r="113" spans="1:21" ht="17.100000000000001" customHeight="1" x14ac:dyDescent="0.25">
      <c r="A113" s="825">
        <v>96</v>
      </c>
      <c r="B113" s="281" t="s">
        <v>230</v>
      </c>
      <c r="C113" s="886" t="s">
        <v>231</v>
      </c>
      <c r="D113" s="887" t="s">
        <v>100</v>
      </c>
      <c r="E113" s="611" t="s">
        <v>221</v>
      </c>
      <c r="F113" s="888"/>
      <c r="G113" s="611" t="s">
        <v>221</v>
      </c>
      <c r="H113" s="281" t="s">
        <v>476</v>
      </c>
      <c r="I113" s="281"/>
      <c r="J113" s="788"/>
      <c r="K113" s="789"/>
      <c r="L113" s="281"/>
      <c r="M113" s="788"/>
      <c r="N113" s="281" t="s">
        <v>656</v>
      </c>
      <c r="O113" s="474">
        <v>1</v>
      </c>
      <c r="P113" s="790">
        <v>150000</v>
      </c>
      <c r="Q113" s="281" t="s">
        <v>321</v>
      </c>
      <c r="R113" s="888"/>
      <c r="S113" s="469"/>
      <c r="T113" s="471"/>
      <c r="U113" s="340"/>
    </row>
    <row r="114" spans="1:21" ht="17.100000000000001" customHeight="1" x14ac:dyDescent="0.25">
      <c r="A114" s="825">
        <v>97</v>
      </c>
      <c r="B114" s="281" t="s">
        <v>230</v>
      </c>
      <c r="C114" s="886" t="s">
        <v>231</v>
      </c>
      <c r="D114" s="887" t="s">
        <v>100</v>
      </c>
      <c r="E114" s="611" t="s">
        <v>221</v>
      </c>
      <c r="F114" s="888"/>
      <c r="G114" s="611" t="s">
        <v>221</v>
      </c>
      <c r="H114" s="281" t="s">
        <v>476</v>
      </c>
      <c r="I114" s="281"/>
      <c r="J114" s="788"/>
      <c r="K114" s="789"/>
      <c r="L114" s="281"/>
      <c r="M114" s="788"/>
      <c r="N114" s="281" t="s">
        <v>656</v>
      </c>
      <c r="O114" s="474">
        <v>1</v>
      </c>
      <c r="P114" s="790">
        <v>150000</v>
      </c>
      <c r="Q114" s="281" t="s">
        <v>321</v>
      </c>
      <c r="R114" s="888"/>
      <c r="S114" s="469"/>
      <c r="T114" s="471"/>
      <c r="U114" s="340"/>
    </row>
    <row r="115" spans="1:21" ht="17.100000000000001" customHeight="1" x14ac:dyDescent="0.25">
      <c r="A115" s="825">
        <v>98</v>
      </c>
      <c r="B115" s="281" t="s">
        <v>89</v>
      </c>
      <c r="C115" s="611" t="s">
        <v>483</v>
      </c>
      <c r="D115" s="887" t="s">
        <v>224</v>
      </c>
      <c r="E115" s="611" t="s">
        <v>484</v>
      </c>
      <c r="F115" s="888"/>
      <c r="G115" s="611" t="s">
        <v>649</v>
      </c>
      <c r="H115" s="281" t="s">
        <v>168</v>
      </c>
      <c r="I115" s="281"/>
      <c r="J115" s="788"/>
      <c r="K115" s="789"/>
      <c r="L115" s="281"/>
      <c r="M115" s="788"/>
      <c r="N115" s="281" t="s">
        <v>656</v>
      </c>
      <c r="O115" s="474">
        <v>1</v>
      </c>
      <c r="P115" s="790">
        <v>285000</v>
      </c>
      <c r="Q115" s="281" t="s">
        <v>321</v>
      </c>
      <c r="R115" s="888"/>
      <c r="S115" s="469"/>
      <c r="T115" s="471"/>
      <c r="U115" s="340"/>
    </row>
    <row r="116" spans="1:21" ht="17.100000000000001" customHeight="1" x14ac:dyDescent="0.25">
      <c r="A116" s="825">
        <v>99</v>
      </c>
      <c r="B116" s="281" t="s">
        <v>89</v>
      </c>
      <c r="C116" s="611" t="s">
        <v>483</v>
      </c>
      <c r="D116" s="887" t="s">
        <v>224</v>
      </c>
      <c r="E116" s="611" t="s">
        <v>484</v>
      </c>
      <c r="F116" s="888"/>
      <c r="G116" s="611" t="s">
        <v>649</v>
      </c>
      <c r="H116" s="281" t="s">
        <v>168</v>
      </c>
      <c r="I116" s="281"/>
      <c r="J116" s="788"/>
      <c r="K116" s="789"/>
      <c r="L116" s="281"/>
      <c r="M116" s="788"/>
      <c r="N116" s="281" t="s">
        <v>656</v>
      </c>
      <c r="O116" s="474">
        <v>1</v>
      </c>
      <c r="P116" s="790">
        <v>285000</v>
      </c>
      <c r="Q116" s="281" t="s">
        <v>321</v>
      </c>
      <c r="R116" s="888"/>
      <c r="S116" s="469"/>
      <c r="T116" s="471"/>
      <c r="U116" s="340"/>
    </row>
    <row r="117" spans="1:21" ht="17.100000000000001" customHeight="1" x14ac:dyDescent="0.25">
      <c r="A117" s="825">
        <v>100</v>
      </c>
      <c r="B117" s="146" t="s">
        <v>404</v>
      </c>
      <c r="C117" s="299" t="s">
        <v>492</v>
      </c>
      <c r="D117" s="887" t="s">
        <v>99</v>
      </c>
      <c r="E117" s="299" t="s">
        <v>493</v>
      </c>
      <c r="F117" s="888"/>
      <c r="G117" s="299" t="s">
        <v>332</v>
      </c>
      <c r="H117" s="146" t="s">
        <v>494</v>
      </c>
      <c r="I117" s="146"/>
      <c r="J117" s="788"/>
      <c r="K117" s="789"/>
      <c r="L117" s="146"/>
      <c r="M117" s="788"/>
      <c r="N117" s="281" t="s">
        <v>656</v>
      </c>
      <c r="O117" s="474">
        <v>1</v>
      </c>
      <c r="P117" s="790">
        <v>120000</v>
      </c>
      <c r="Q117" s="146" t="s">
        <v>321</v>
      </c>
      <c r="R117" s="888"/>
      <c r="S117" s="469"/>
      <c r="T117" s="471"/>
      <c r="U117" s="340"/>
    </row>
    <row r="118" spans="1:21" ht="17.100000000000001" customHeight="1" x14ac:dyDescent="0.25">
      <c r="A118" s="825">
        <v>101</v>
      </c>
      <c r="B118" s="146" t="s">
        <v>404</v>
      </c>
      <c r="C118" s="299" t="s">
        <v>492</v>
      </c>
      <c r="D118" s="887" t="s">
        <v>99</v>
      </c>
      <c r="E118" s="299" t="s">
        <v>493</v>
      </c>
      <c r="F118" s="888"/>
      <c r="G118" s="299" t="s">
        <v>332</v>
      </c>
      <c r="H118" s="146" t="s">
        <v>494</v>
      </c>
      <c r="I118" s="146"/>
      <c r="J118" s="792"/>
      <c r="K118" s="789"/>
      <c r="L118" s="793"/>
      <c r="M118" s="788"/>
      <c r="N118" s="281" t="s">
        <v>656</v>
      </c>
      <c r="O118" s="474">
        <v>1</v>
      </c>
      <c r="P118" s="790">
        <v>120000</v>
      </c>
      <c r="Q118" s="793" t="s">
        <v>321</v>
      </c>
      <c r="R118" s="888"/>
      <c r="S118" s="470"/>
      <c r="T118" s="471"/>
      <c r="U118" s="340"/>
    </row>
    <row r="119" spans="1:21" ht="17.100000000000001" customHeight="1" x14ac:dyDescent="0.25">
      <c r="A119" s="825">
        <v>102</v>
      </c>
      <c r="B119" s="146" t="s">
        <v>82</v>
      </c>
      <c r="C119" s="299" t="s">
        <v>519</v>
      </c>
      <c r="D119" s="887" t="s">
        <v>729</v>
      </c>
      <c r="E119" s="299" t="s">
        <v>226</v>
      </c>
      <c r="F119" s="888" t="s">
        <v>657</v>
      </c>
      <c r="G119" s="299" t="s">
        <v>650</v>
      </c>
      <c r="H119" s="146" t="s">
        <v>171</v>
      </c>
      <c r="I119" s="146"/>
      <c r="J119" s="788"/>
      <c r="K119" s="789"/>
      <c r="L119" s="146"/>
      <c r="M119" s="788"/>
      <c r="N119" s="281" t="s">
        <v>656</v>
      </c>
      <c r="O119" s="474">
        <v>1</v>
      </c>
      <c r="P119" s="790">
        <v>266000</v>
      </c>
      <c r="Q119" s="146" t="s">
        <v>321</v>
      </c>
      <c r="R119" s="888"/>
      <c r="S119" s="470"/>
      <c r="T119" s="471"/>
      <c r="U119" s="340"/>
    </row>
    <row r="120" spans="1:21" ht="17.100000000000001" customHeight="1" x14ac:dyDescent="0.25">
      <c r="A120" s="825">
        <v>103</v>
      </c>
      <c r="B120" s="146" t="s">
        <v>82</v>
      </c>
      <c r="C120" s="299" t="s">
        <v>519</v>
      </c>
      <c r="D120" s="887" t="s">
        <v>729</v>
      </c>
      <c r="E120" s="299" t="s">
        <v>226</v>
      </c>
      <c r="F120" s="888" t="s">
        <v>657</v>
      </c>
      <c r="G120" s="299" t="s">
        <v>650</v>
      </c>
      <c r="H120" s="146" t="s">
        <v>171</v>
      </c>
      <c r="I120" s="146"/>
      <c r="J120" s="788"/>
      <c r="K120" s="789"/>
      <c r="L120" s="146"/>
      <c r="M120" s="788"/>
      <c r="N120" s="281" t="s">
        <v>656</v>
      </c>
      <c r="O120" s="474">
        <v>1</v>
      </c>
      <c r="P120" s="790">
        <v>266000</v>
      </c>
      <c r="Q120" s="146" t="s">
        <v>321</v>
      </c>
      <c r="R120" s="888"/>
      <c r="S120" s="466"/>
      <c r="T120" s="471"/>
      <c r="U120" s="340"/>
    </row>
    <row r="121" spans="1:21" ht="17.100000000000001" customHeight="1" x14ac:dyDescent="0.25">
      <c r="A121" s="825">
        <v>104</v>
      </c>
      <c r="B121" s="146" t="s">
        <v>82</v>
      </c>
      <c r="C121" s="299" t="s">
        <v>519</v>
      </c>
      <c r="D121" s="887" t="s">
        <v>729</v>
      </c>
      <c r="E121" s="299" t="s">
        <v>226</v>
      </c>
      <c r="F121" s="888" t="s">
        <v>657</v>
      </c>
      <c r="G121" s="299" t="s">
        <v>650</v>
      </c>
      <c r="H121" s="146" t="s">
        <v>171</v>
      </c>
      <c r="I121" s="146"/>
      <c r="J121" s="788"/>
      <c r="K121" s="789"/>
      <c r="L121" s="146"/>
      <c r="M121" s="788"/>
      <c r="N121" s="281" t="s">
        <v>656</v>
      </c>
      <c r="O121" s="474">
        <v>1</v>
      </c>
      <c r="P121" s="790">
        <v>266000</v>
      </c>
      <c r="Q121" s="146" t="s">
        <v>321</v>
      </c>
      <c r="R121" s="888"/>
      <c r="S121" s="466"/>
      <c r="T121" s="471"/>
      <c r="U121" s="340"/>
    </row>
    <row r="122" spans="1:21" ht="17.100000000000001" customHeight="1" x14ac:dyDescent="0.25">
      <c r="A122" s="825">
        <v>105</v>
      </c>
      <c r="B122" s="146" t="s">
        <v>82</v>
      </c>
      <c r="C122" s="299" t="s">
        <v>519</v>
      </c>
      <c r="D122" s="887" t="s">
        <v>729</v>
      </c>
      <c r="E122" s="299" t="s">
        <v>226</v>
      </c>
      <c r="F122" s="888" t="s">
        <v>657</v>
      </c>
      <c r="G122" s="299" t="s">
        <v>650</v>
      </c>
      <c r="H122" s="146" t="s">
        <v>171</v>
      </c>
      <c r="I122" s="146"/>
      <c r="J122" s="788"/>
      <c r="K122" s="789"/>
      <c r="L122" s="146"/>
      <c r="M122" s="788"/>
      <c r="N122" s="281" t="s">
        <v>656</v>
      </c>
      <c r="O122" s="474">
        <v>1</v>
      </c>
      <c r="P122" s="790">
        <v>266000</v>
      </c>
      <c r="Q122" s="146" t="s">
        <v>321</v>
      </c>
      <c r="R122" s="888"/>
      <c r="S122" s="466"/>
      <c r="T122" s="471"/>
      <c r="U122" s="340"/>
    </row>
    <row r="123" spans="1:21" ht="17.100000000000001" customHeight="1" x14ac:dyDescent="0.25">
      <c r="A123" s="825">
        <v>106</v>
      </c>
      <c r="B123" s="146" t="s">
        <v>82</v>
      </c>
      <c r="C123" s="299" t="s">
        <v>519</v>
      </c>
      <c r="D123" s="887" t="s">
        <v>729</v>
      </c>
      <c r="E123" s="299" t="s">
        <v>226</v>
      </c>
      <c r="F123" s="888" t="s">
        <v>657</v>
      </c>
      <c r="G123" s="299" t="s">
        <v>650</v>
      </c>
      <c r="H123" s="146" t="s">
        <v>171</v>
      </c>
      <c r="I123" s="146"/>
      <c r="J123" s="788"/>
      <c r="K123" s="789"/>
      <c r="L123" s="146"/>
      <c r="M123" s="788"/>
      <c r="N123" s="281" t="s">
        <v>656</v>
      </c>
      <c r="O123" s="474">
        <v>1</v>
      </c>
      <c r="P123" s="790">
        <v>266000</v>
      </c>
      <c r="Q123" s="146" t="s">
        <v>321</v>
      </c>
      <c r="R123" s="888"/>
      <c r="S123" s="466"/>
      <c r="T123" s="471"/>
      <c r="U123" s="340"/>
    </row>
    <row r="124" spans="1:21" ht="17.100000000000001" customHeight="1" x14ac:dyDescent="0.25">
      <c r="A124" s="825">
        <v>107</v>
      </c>
      <c r="B124" s="146" t="s">
        <v>82</v>
      </c>
      <c r="C124" s="299" t="s">
        <v>519</v>
      </c>
      <c r="D124" s="887" t="s">
        <v>729</v>
      </c>
      <c r="E124" s="299" t="s">
        <v>226</v>
      </c>
      <c r="F124" s="888" t="s">
        <v>657</v>
      </c>
      <c r="G124" s="299" t="s">
        <v>650</v>
      </c>
      <c r="H124" s="146" t="s">
        <v>171</v>
      </c>
      <c r="I124" s="146"/>
      <c r="J124" s="788"/>
      <c r="K124" s="789"/>
      <c r="L124" s="146"/>
      <c r="M124" s="788"/>
      <c r="N124" s="281" t="s">
        <v>656</v>
      </c>
      <c r="O124" s="474">
        <v>1</v>
      </c>
      <c r="P124" s="790">
        <v>266000</v>
      </c>
      <c r="Q124" s="146" t="s">
        <v>321</v>
      </c>
      <c r="R124" s="888"/>
      <c r="S124" s="466"/>
      <c r="T124" s="471"/>
      <c r="U124" s="340"/>
    </row>
    <row r="125" spans="1:21" ht="17.100000000000001" customHeight="1" x14ac:dyDescent="0.25">
      <c r="A125" s="825">
        <v>108</v>
      </c>
      <c r="B125" s="146" t="s">
        <v>82</v>
      </c>
      <c r="C125" s="299" t="s">
        <v>519</v>
      </c>
      <c r="D125" s="887" t="s">
        <v>729</v>
      </c>
      <c r="E125" s="299" t="s">
        <v>226</v>
      </c>
      <c r="F125" s="888" t="s">
        <v>657</v>
      </c>
      <c r="G125" s="299" t="s">
        <v>650</v>
      </c>
      <c r="H125" s="146" t="s">
        <v>171</v>
      </c>
      <c r="I125" s="146"/>
      <c r="J125" s="788"/>
      <c r="K125" s="789"/>
      <c r="L125" s="146"/>
      <c r="M125" s="788"/>
      <c r="N125" s="281" t="s">
        <v>656</v>
      </c>
      <c r="O125" s="474">
        <v>1</v>
      </c>
      <c r="P125" s="790">
        <v>266000</v>
      </c>
      <c r="Q125" s="146" t="s">
        <v>321</v>
      </c>
      <c r="R125" s="888"/>
      <c r="S125" s="466"/>
      <c r="T125" s="471"/>
      <c r="U125" s="340"/>
    </row>
    <row r="126" spans="1:21" ht="17.100000000000001" customHeight="1" x14ac:dyDescent="0.25">
      <c r="A126" s="825">
        <v>109</v>
      </c>
      <c r="B126" s="146" t="s">
        <v>82</v>
      </c>
      <c r="C126" s="299" t="s">
        <v>519</v>
      </c>
      <c r="D126" s="887" t="s">
        <v>729</v>
      </c>
      <c r="E126" s="299" t="s">
        <v>226</v>
      </c>
      <c r="F126" s="888" t="s">
        <v>657</v>
      </c>
      <c r="G126" s="299" t="s">
        <v>650</v>
      </c>
      <c r="H126" s="146" t="s">
        <v>171</v>
      </c>
      <c r="I126" s="146"/>
      <c r="J126" s="788"/>
      <c r="K126" s="789"/>
      <c r="L126" s="146"/>
      <c r="M126" s="788"/>
      <c r="N126" s="281" t="s">
        <v>656</v>
      </c>
      <c r="O126" s="474">
        <v>1</v>
      </c>
      <c r="P126" s="790">
        <v>266000</v>
      </c>
      <c r="Q126" s="146" t="s">
        <v>321</v>
      </c>
      <c r="R126" s="888"/>
      <c r="S126" s="466"/>
      <c r="T126" s="471"/>
      <c r="U126" s="340"/>
    </row>
    <row r="127" spans="1:21" ht="17.100000000000001" customHeight="1" x14ac:dyDescent="0.25">
      <c r="A127" s="825">
        <v>110</v>
      </c>
      <c r="B127" s="146" t="s">
        <v>82</v>
      </c>
      <c r="C127" s="299" t="s">
        <v>519</v>
      </c>
      <c r="D127" s="887" t="s">
        <v>729</v>
      </c>
      <c r="E127" s="299" t="s">
        <v>226</v>
      </c>
      <c r="F127" s="888" t="s">
        <v>657</v>
      </c>
      <c r="G127" s="299" t="s">
        <v>650</v>
      </c>
      <c r="H127" s="146" t="s">
        <v>171</v>
      </c>
      <c r="I127" s="146"/>
      <c r="J127" s="788"/>
      <c r="K127" s="789"/>
      <c r="L127" s="146"/>
      <c r="M127" s="788"/>
      <c r="N127" s="281" t="s">
        <v>656</v>
      </c>
      <c r="O127" s="474">
        <v>1</v>
      </c>
      <c r="P127" s="790">
        <v>266000</v>
      </c>
      <c r="Q127" s="146" t="s">
        <v>321</v>
      </c>
      <c r="R127" s="888"/>
      <c r="S127" s="466"/>
      <c r="T127" s="471"/>
      <c r="U127" s="340"/>
    </row>
    <row r="128" spans="1:21" ht="17.100000000000001" customHeight="1" x14ac:dyDescent="0.25">
      <c r="A128" s="825">
        <v>111</v>
      </c>
      <c r="B128" s="146" t="s">
        <v>82</v>
      </c>
      <c r="C128" s="299" t="s">
        <v>519</v>
      </c>
      <c r="D128" s="887" t="s">
        <v>729</v>
      </c>
      <c r="E128" s="299" t="s">
        <v>226</v>
      </c>
      <c r="F128" s="888" t="s">
        <v>657</v>
      </c>
      <c r="G128" s="299" t="s">
        <v>650</v>
      </c>
      <c r="H128" s="146" t="s">
        <v>171</v>
      </c>
      <c r="I128" s="146"/>
      <c r="J128" s="788"/>
      <c r="K128" s="789"/>
      <c r="L128" s="146"/>
      <c r="M128" s="788"/>
      <c r="N128" s="281" t="s">
        <v>656</v>
      </c>
      <c r="O128" s="474">
        <v>1</v>
      </c>
      <c r="P128" s="790">
        <v>266000</v>
      </c>
      <c r="Q128" s="146" t="s">
        <v>321</v>
      </c>
      <c r="R128" s="888"/>
      <c r="S128" s="466"/>
      <c r="T128" s="471"/>
      <c r="U128" s="340"/>
    </row>
    <row r="129" spans="1:21" ht="17.100000000000001" customHeight="1" x14ac:dyDescent="0.25">
      <c r="A129" s="825">
        <v>112</v>
      </c>
      <c r="B129" s="146" t="s">
        <v>82</v>
      </c>
      <c r="C129" s="299" t="s">
        <v>519</v>
      </c>
      <c r="D129" s="887" t="s">
        <v>729</v>
      </c>
      <c r="E129" s="299" t="s">
        <v>226</v>
      </c>
      <c r="F129" s="888" t="s">
        <v>657</v>
      </c>
      <c r="G129" s="299" t="s">
        <v>650</v>
      </c>
      <c r="H129" s="146" t="s">
        <v>171</v>
      </c>
      <c r="I129" s="146"/>
      <c r="J129" s="788"/>
      <c r="K129" s="789"/>
      <c r="L129" s="146"/>
      <c r="M129" s="788"/>
      <c r="N129" s="281" t="s">
        <v>656</v>
      </c>
      <c r="O129" s="474">
        <v>1</v>
      </c>
      <c r="P129" s="790">
        <v>266000</v>
      </c>
      <c r="Q129" s="146" t="s">
        <v>321</v>
      </c>
      <c r="R129" s="888"/>
      <c r="S129" s="466"/>
      <c r="T129" s="471"/>
      <c r="U129" s="340"/>
    </row>
    <row r="130" spans="1:21" ht="17.100000000000001" customHeight="1" x14ac:dyDescent="0.25">
      <c r="A130" s="825">
        <v>113</v>
      </c>
      <c r="B130" s="146" t="s">
        <v>82</v>
      </c>
      <c r="C130" s="299" t="s">
        <v>519</v>
      </c>
      <c r="D130" s="887" t="s">
        <v>729</v>
      </c>
      <c r="E130" s="299" t="s">
        <v>226</v>
      </c>
      <c r="F130" s="888" t="s">
        <v>657</v>
      </c>
      <c r="G130" s="299" t="s">
        <v>650</v>
      </c>
      <c r="H130" s="146" t="s">
        <v>171</v>
      </c>
      <c r="I130" s="146"/>
      <c r="J130" s="788"/>
      <c r="K130" s="789"/>
      <c r="L130" s="146"/>
      <c r="M130" s="788"/>
      <c r="N130" s="281" t="s">
        <v>656</v>
      </c>
      <c r="O130" s="474">
        <v>1</v>
      </c>
      <c r="P130" s="790">
        <v>266000</v>
      </c>
      <c r="Q130" s="146" t="s">
        <v>321</v>
      </c>
      <c r="R130" s="888"/>
      <c r="S130" s="466"/>
      <c r="T130" s="471"/>
      <c r="U130" s="340"/>
    </row>
    <row r="131" spans="1:21" ht="17.100000000000001" customHeight="1" x14ac:dyDescent="0.25">
      <c r="A131" s="825">
        <v>114</v>
      </c>
      <c r="B131" s="146" t="s">
        <v>82</v>
      </c>
      <c r="C131" s="299" t="s">
        <v>519</v>
      </c>
      <c r="D131" s="887" t="s">
        <v>729</v>
      </c>
      <c r="E131" s="299" t="s">
        <v>226</v>
      </c>
      <c r="F131" s="888" t="s">
        <v>657</v>
      </c>
      <c r="G131" s="299" t="s">
        <v>650</v>
      </c>
      <c r="H131" s="146" t="s">
        <v>171</v>
      </c>
      <c r="I131" s="146"/>
      <c r="J131" s="788"/>
      <c r="K131" s="789"/>
      <c r="L131" s="146"/>
      <c r="M131" s="788"/>
      <c r="N131" s="281" t="s">
        <v>656</v>
      </c>
      <c r="O131" s="474">
        <v>1</v>
      </c>
      <c r="P131" s="790">
        <v>266000</v>
      </c>
      <c r="Q131" s="146" t="s">
        <v>321</v>
      </c>
      <c r="R131" s="888"/>
      <c r="S131" s="466"/>
      <c r="T131" s="471"/>
      <c r="U131" s="340"/>
    </row>
    <row r="132" spans="1:21" ht="17.100000000000001" customHeight="1" x14ac:dyDescent="0.25">
      <c r="A132" s="825">
        <v>115</v>
      </c>
      <c r="B132" s="146" t="s">
        <v>82</v>
      </c>
      <c r="C132" s="299" t="s">
        <v>519</v>
      </c>
      <c r="D132" s="887" t="s">
        <v>729</v>
      </c>
      <c r="E132" s="299" t="s">
        <v>226</v>
      </c>
      <c r="F132" s="888" t="s">
        <v>657</v>
      </c>
      <c r="G132" s="299" t="s">
        <v>650</v>
      </c>
      <c r="H132" s="146" t="s">
        <v>171</v>
      </c>
      <c r="I132" s="146"/>
      <c r="J132" s="788"/>
      <c r="K132" s="789"/>
      <c r="L132" s="146"/>
      <c r="M132" s="788"/>
      <c r="N132" s="281" t="s">
        <v>656</v>
      </c>
      <c r="O132" s="474">
        <v>1</v>
      </c>
      <c r="P132" s="790">
        <v>266000</v>
      </c>
      <c r="Q132" s="146" t="s">
        <v>321</v>
      </c>
      <c r="R132" s="888"/>
      <c r="S132" s="466"/>
      <c r="T132" s="471"/>
      <c r="U132" s="340"/>
    </row>
    <row r="133" spans="1:21" ht="17.100000000000001" customHeight="1" x14ac:dyDescent="0.25">
      <c r="A133" s="825">
        <v>116</v>
      </c>
      <c r="B133" s="146" t="s">
        <v>82</v>
      </c>
      <c r="C133" s="299" t="s">
        <v>519</v>
      </c>
      <c r="D133" s="887" t="s">
        <v>729</v>
      </c>
      <c r="E133" s="299" t="s">
        <v>226</v>
      </c>
      <c r="F133" s="888" t="s">
        <v>657</v>
      </c>
      <c r="G133" s="299" t="s">
        <v>650</v>
      </c>
      <c r="H133" s="146" t="s">
        <v>171</v>
      </c>
      <c r="I133" s="146"/>
      <c r="J133" s="789"/>
      <c r="K133" s="789"/>
      <c r="L133" s="146"/>
      <c r="M133" s="789"/>
      <c r="N133" s="281" t="s">
        <v>656</v>
      </c>
      <c r="O133" s="791">
        <v>1</v>
      </c>
      <c r="P133" s="790">
        <v>266000</v>
      </c>
      <c r="Q133" s="146" t="s">
        <v>321</v>
      </c>
      <c r="R133" s="888"/>
      <c r="S133" s="473"/>
      <c r="T133" s="471"/>
      <c r="U133" s="340"/>
    </row>
    <row r="134" spans="1:21" ht="17.100000000000001" customHeight="1" x14ac:dyDescent="0.25">
      <c r="A134" s="825">
        <v>117</v>
      </c>
      <c r="B134" s="297" t="s">
        <v>82</v>
      </c>
      <c r="C134" s="889" t="s">
        <v>519</v>
      </c>
      <c r="D134" s="887" t="s">
        <v>729</v>
      </c>
      <c r="E134" s="889" t="s">
        <v>226</v>
      </c>
      <c r="F134" s="890" t="s">
        <v>657</v>
      </c>
      <c r="G134" s="889" t="s">
        <v>650</v>
      </c>
      <c r="H134" s="297" t="s">
        <v>171</v>
      </c>
      <c r="I134" s="297"/>
      <c r="J134" s="891"/>
      <c r="K134" s="891"/>
      <c r="L134" s="297"/>
      <c r="M134" s="891"/>
      <c r="N134" s="298" t="s">
        <v>656</v>
      </c>
      <c r="O134" s="892">
        <v>1</v>
      </c>
      <c r="P134" s="893">
        <v>266000</v>
      </c>
      <c r="Q134" s="297" t="s">
        <v>321</v>
      </c>
      <c r="R134" s="890"/>
      <c r="S134" s="473"/>
      <c r="T134" s="471"/>
      <c r="U134" s="340"/>
    </row>
    <row r="135" spans="1:21" ht="17.100000000000001" customHeight="1" x14ac:dyDescent="0.25">
      <c r="A135" s="894"/>
      <c r="B135" s="895"/>
      <c r="C135" s="896"/>
      <c r="D135" s="897"/>
      <c r="E135" s="895"/>
      <c r="F135" s="898"/>
      <c r="G135" s="895"/>
      <c r="H135" s="899"/>
      <c r="I135" s="900"/>
      <c r="J135" s="898"/>
      <c r="K135" s="898"/>
      <c r="L135" s="898"/>
      <c r="M135" s="898"/>
      <c r="N135" s="901"/>
      <c r="O135" s="902"/>
      <c r="P135" s="903"/>
      <c r="Q135" s="904"/>
      <c r="R135" s="898"/>
    </row>
    <row r="136" spans="1:21" ht="17.100000000000001" customHeight="1" x14ac:dyDescent="0.25">
      <c r="A136" s="382" t="s">
        <v>321</v>
      </c>
      <c r="B136" s="382" t="s">
        <v>33</v>
      </c>
      <c r="C136" s="383" t="s">
        <v>34</v>
      </c>
      <c r="D136" s="382"/>
      <c r="E136" s="382"/>
      <c r="F136" s="382"/>
      <c r="G136" s="382"/>
      <c r="H136" s="384"/>
      <c r="I136" s="382"/>
      <c r="J136" s="382"/>
      <c r="K136" s="382"/>
      <c r="L136" s="382"/>
      <c r="M136" s="382"/>
      <c r="N136" s="382"/>
      <c r="O136" s="386">
        <f>SUM(O137:O140)</f>
        <v>4</v>
      </c>
      <c r="P136" s="387">
        <f>SUM(P137:P140)</f>
        <v>1200000</v>
      </c>
      <c r="Q136" s="384"/>
      <c r="R136" s="382"/>
    </row>
    <row r="137" spans="1:21" ht="17.100000000000001" customHeight="1" x14ac:dyDescent="0.25">
      <c r="A137" s="814">
        <v>1</v>
      </c>
      <c r="B137" s="815" t="s">
        <v>247</v>
      </c>
      <c r="C137" s="816" t="s">
        <v>468</v>
      </c>
      <c r="D137" s="817" t="s">
        <v>99</v>
      </c>
      <c r="E137" s="815" t="s">
        <v>410</v>
      </c>
      <c r="F137" s="818"/>
      <c r="G137" s="815" t="s">
        <v>633</v>
      </c>
      <c r="H137" s="819">
        <v>36617</v>
      </c>
      <c r="I137" s="820"/>
      <c r="J137" s="818"/>
      <c r="K137" s="818"/>
      <c r="L137" s="818"/>
      <c r="M137" s="818"/>
      <c r="N137" s="821" t="s">
        <v>12</v>
      </c>
      <c r="O137" s="822">
        <v>1</v>
      </c>
      <c r="P137" s="905">
        <v>150000</v>
      </c>
      <c r="Q137" s="906" t="s">
        <v>322</v>
      </c>
      <c r="R137" s="818"/>
    </row>
    <row r="138" spans="1:21" s="447" customFormat="1" ht="17.100000000000001" customHeight="1" x14ac:dyDescent="0.25">
      <c r="A138" s="907">
        <v>2</v>
      </c>
      <c r="B138" s="499" t="s">
        <v>247</v>
      </c>
      <c r="C138" s="158" t="s">
        <v>248</v>
      </c>
      <c r="D138" s="756" t="s">
        <v>97</v>
      </c>
      <c r="E138" s="159" t="s">
        <v>251</v>
      </c>
      <c r="F138" s="495"/>
      <c r="G138" s="815" t="s">
        <v>633</v>
      </c>
      <c r="H138" s="908" t="s">
        <v>245</v>
      </c>
      <c r="I138" s="494"/>
      <c r="J138" s="496"/>
      <c r="K138" s="496"/>
      <c r="L138" s="157"/>
      <c r="M138" s="494"/>
      <c r="N138" s="909" t="s">
        <v>289</v>
      </c>
      <c r="O138" s="910">
        <v>1</v>
      </c>
      <c r="P138" s="462">
        <v>300000</v>
      </c>
      <c r="Q138" s="911" t="s">
        <v>321</v>
      </c>
      <c r="R138" s="849"/>
    </row>
    <row r="139" spans="1:21" s="447" customFormat="1" ht="17.100000000000001" customHeight="1" x14ac:dyDescent="0.25">
      <c r="A139" s="907">
        <v>3</v>
      </c>
      <c r="B139" s="499" t="s">
        <v>247</v>
      </c>
      <c r="C139" s="158" t="s">
        <v>248</v>
      </c>
      <c r="D139" s="756" t="s">
        <v>98</v>
      </c>
      <c r="E139" s="159" t="s">
        <v>251</v>
      </c>
      <c r="F139" s="495"/>
      <c r="G139" s="815" t="s">
        <v>633</v>
      </c>
      <c r="H139" s="908" t="s">
        <v>245</v>
      </c>
      <c r="I139" s="494"/>
      <c r="J139" s="496"/>
      <c r="K139" s="496"/>
      <c r="L139" s="157"/>
      <c r="M139" s="494"/>
      <c r="N139" s="909" t="s">
        <v>289</v>
      </c>
      <c r="O139" s="910">
        <v>1</v>
      </c>
      <c r="P139" s="462">
        <v>300000</v>
      </c>
      <c r="Q139" s="911" t="s">
        <v>321</v>
      </c>
      <c r="R139" s="849"/>
    </row>
    <row r="140" spans="1:21" ht="17.100000000000001" customHeight="1" x14ac:dyDescent="0.25">
      <c r="A140" s="907">
        <v>4</v>
      </c>
      <c r="B140" s="281" t="s">
        <v>247</v>
      </c>
      <c r="C140" s="611" t="s">
        <v>495</v>
      </c>
      <c r="D140" s="887" t="s">
        <v>97</v>
      </c>
      <c r="E140" s="611" t="s">
        <v>496</v>
      </c>
      <c r="F140" s="888"/>
      <c r="G140" s="299" t="s">
        <v>332</v>
      </c>
      <c r="H140" s="281" t="s">
        <v>497</v>
      </c>
      <c r="I140" s="281"/>
      <c r="J140" s="788"/>
      <c r="K140" s="789"/>
      <c r="L140" s="281"/>
      <c r="M140" s="788"/>
      <c r="N140" s="281" t="s">
        <v>656</v>
      </c>
      <c r="O140" s="474">
        <v>1</v>
      </c>
      <c r="P140" s="790">
        <v>450000</v>
      </c>
      <c r="Q140" s="281" t="s">
        <v>321</v>
      </c>
      <c r="R140" s="888"/>
      <c r="S140" s="469"/>
      <c r="T140" s="471"/>
      <c r="U140" s="340"/>
    </row>
    <row r="141" spans="1:21" ht="9.75" customHeight="1" x14ac:dyDescent="0.25">
      <c r="A141" s="894"/>
      <c r="B141" s="894"/>
      <c r="C141" s="894"/>
      <c r="D141" s="894"/>
      <c r="E141" s="894"/>
      <c r="F141" s="894"/>
      <c r="G141" s="894"/>
      <c r="H141" s="894"/>
      <c r="I141" s="894"/>
      <c r="J141" s="894"/>
      <c r="K141" s="894"/>
      <c r="L141" s="894"/>
      <c r="M141" s="894"/>
      <c r="N141" s="894"/>
      <c r="O141" s="902"/>
      <c r="P141" s="894"/>
      <c r="Q141" s="894"/>
      <c r="R141" s="894"/>
    </row>
    <row r="142" spans="1:21" ht="17.100000000000001" customHeight="1" x14ac:dyDescent="0.25">
      <c r="A142" s="382"/>
      <c r="B142" s="382" t="s">
        <v>35</v>
      </c>
      <c r="C142" s="383" t="s">
        <v>36</v>
      </c>
      <c r="D142" s="382"/>
      <c r="E142" s="382"/>
      <c r="F142" s="382"/>
      <c r="G142" s="382"/>
      <c r="H142" s="384"/>
      <c r="I142" s="382"/>
      <c r="J142" s="382"/>
      <c r="K142" s="382"/>
      <c r="L142" s="382"/>
      <c r="M142" s="382"/>
      <c r="N142" s="382"/>
      <c r="O142" s="386"/>
      <c r="P142" s="382"/>
      <c r="Q142" s="384"/>
      <c r="R142" s="382"/>
    </row>
    <row r="143" spans="1:21" ht="9.75" customHeight="1" x14ac:dyDescent="0.25">
      <c r="A143" s="398"/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813"/>
      <c r="P143" s="398"/>
      <c r="Q143" s="398"/>
      <c r="R143" s="398"/>
    </row>
    <row r="144" spans="1:21" ht="17.100000000000001" customHeight="1" x14ac:dyDescent="0.25">
      <c r="A144" s="382"/>
      <c r="B144" s="382" t="s">
        <v>37</v>
      </c>
      <c r="C144" s="383" t="s">
        <v>38</v>
      </c>
      <c r="D144" s="382"/>
      <c r="E144" s="382"/>
      <c r="F144" s="382"/>
      <c r="G144" s="382"/>
      <c r="H144" s="384"/>
      <c r="I144" s="382"/>
      <c r="J144" s="382"/>
      <c r="K144" s="382"/>
      <c r="L144" s="382"/>
      <c r="M144" s="382"/>
      <c r="N144" s="382"/>
      <c r="O144" s="386"/>
      <c r="P144" s="382"/>
      <c r="Q144" s="384"/>
      <c r="R144" s="382"/>
    </row>
    <row r="145" spans="1:18" ht="11.25" customHeight="1" x14ac:dyDescent="0.25">
      <c r="A145" s="398"/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813"/>
      <c r="P145" s="398"/>
      <c r="Q145" s="398"/>
      <c r="R145" s="398"/>
    </row>
    <row r="146" spans="1:18" ht="17.100000000000001" customHeight="1" x14ac:dyDescent="0.25">
      <c r="A146" s="382"/>
      <c r="B146" s="382" t="s">
        <v>39</v>
      </c>
      <c r="C146" s="383" t="s">
        <v>40</v>
      </c>
      <c r="D146" s="382"/>
      <c r="E146" s="382"/>
      <c r="F146" s="382"/>
      <c r="G146" s="382"/>
      <c r="H146" s="384"/>
      <c r="I146" s="382"/>
      <c r="J146" s="382"/>
      <c r="K146" s="382"/>
      <c r="L146" s="382"/>
      <c r="M146" s="382"/>
      <c r="N146" s="382"/>
      <c r="O146" s="386"/>
      <c r="P146" s="382"/>
      <c r="Q146" s="384"/>
      <c r="R146" s="382"/>
    </row>
    <row r="147" spans="1:18" ht="12.75" customHeight="1" x14ac:dyDescent="0.25">
      <c r="A147" s="398"/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813"/>
      <c r="P147" s="398"/>
      <c r="Q147" s="398"/>
      <c r="R147" s="398"/>
    </row>
    <row r="148" spans="1:18" ht="17.100000000000001" customHeight="1" x14ac:dyDescent="0.25">
      <c r="A148" s="1249" t="s">
        <v>652</v>
      </c>
      <c r="B148" s="1249"/>
      <c r="C148" s="1249"/>
      <c r="D148" s="801"/>
      <c r="E148" s="801"/>
      <c r="F148" s="801"/>
      <c r="G148" s="801"/>
      <c r="H148" s="801"/>
      <c r="I148" s="801"/>
      <c r="J148" s="801"/>
      <c r="K148" s="801"/>
      <c r="L148" s="801"/>
      <c r="M148" s="801"/>
      <c r="N148" s="801"/>
      <c r="O148" s="912">
        <f>SUM(O17+O136)</f>
        <v>121</v>
      </c>
      <c r="P148" s="913">
        <f>SUM(P17+P136)</f>
        <v>22747100</v>
      </c>
      <c r="Q148" s="914"/>
      <c r="R148" s="915"/>
    </row>
    <row r="149" spans="1:18" ht="17.100000000000001" customHeight="1" x14ac:dyDescent="0.2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714"/>
      <c r="P149" s="148"/>
      <c r="Q149" s="148"/>
      <c r="R149" s="148"/>
    </row>
    <row r="150" spans="1:18" ht="17.100000000000001" customHeight="1" x14ac:dyDescent="0.2">
      <c r="A150" s="1223" t="s">
        <v>112</v>
      </c>
      <c r="B150" s="1223"/>
      <c r="C150" s="1223"/>
      <c r="D150" s="1223"/>
      <c r="E150" s="1223"/>
      <c r="F150" s="148"/>
      <c r="G150" s="148"/>
      <c r="H150" s="148"/>
      <c r="I150" s="148"/>
      <c r="J150" s="148"/>
      <c r="K150" s="148"/>
      <c r="L150" s="148"/>
      <c r="M150" s="148"/>
      <c r="N150" s="148"/>
      <c r="O150" s="1223" t="s">
        <v>777</v>
      </c>
      <c r="P150" s="1223"/>
      <c r="Q150" s="1223"/>
      <c r="R150" s="1223"/>
    </row>
    <row r="151" spans="1:18" ht="17.100000000000001" customHeight="1" x14ac:dyDescent="0.2">
      <c r="A151" s="1223" t="s">
        <v>782</v>
      </c>
      <c r="B151" s="1223"/>
      <c r="C151" s="1223"/>
      <c r="D151" s="1223"/>
      <c r="E151" s="1223"/>
      <c r="F151" s="148"/>
      <c r="G151" s="148"/>
      <c r="H151" s="148"/>
      <c r="I151" s="148"/>
      <c r="J151" s="148"/>
      <c r="K151" s="148"/>
      <c r="L151" s="148"/>
      <c r="M151" s="148"/>
      <c r="N151" s="148"/>
      <c r="O151" s="714"/>
      <c r="P151" s="148"/>
      <c r="Q151" s="148"/>
      <c r="R151" s="148"/>
    </row>
    <row r="152" spans="1:18" ht="17.100000000000001" customHeight="1" x14ac:dyDescent="0.2">
      <c r="A152" s="1223" t="s">
        <v>76</v>
      </c>
      <c r="B152" s="1223"/>
      <c r="C152" s="1223"/>
      <c r="D152" s="1223"/>
      <c r="E152" s="1223"/>
      <c r="F152" s="148"/>
      <c r="G152" s="148"/>
      <c r="H152" s="148"/>
      <c r="I152" s="148"/>
      <c r="J152" s="148"/>
      <c r="K152" s="148"/>
      <c r="L152" s="148"/>
      <c r="M152" s="148"/>
      <c r="N152" s="148"/>
      <c r="O152" s="1223" t="s">
        <v>121</v>
      </c>
      <c r="P152" s="1223"/>
      <c r="Q152" s="1223"/>
      <c r="R152" s="1223"/>
    </row>
    <row r="153" spans="1:18" ht="17.100000000000001" customHeight="1" x14ac:dyDescent="0.2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714"/>
      <c r="P153" s="148"/>
      <c r="Q153" s="148"/>
      <c r="R153" s="148"/>
    </row>
    <row r="154" spans="1:18" ht="17.100000000000001" customHeight="1" x14ac:dyDescent="0.2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714"/>
      <c r="P154" s="148"/>
      <c r="Q154" s="148"/>
      <c r="R154" s="148"/>
    </row>
    <row r="155" spans="1:18" ht="17.100000000000001" customHeight="1" x14ac:dyDescent="0.2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714"/>
      <c r="P155" s="148"/>
      <c r="Q155" s="148"/>
      <c r="R155" s="148"/>
    </row>
    <row r="156" spans="1:18" ht="17.100000000000001" customHeight="1" x14ac:dyDescent="0.2">
      <c r="A156" s="1248" t="s">
        <v>745</v>
      </c>
      <c r="B156" s="1248"/>
      <c r="C156" s="1248"/>
      <c r="D156" s="1248"/>
      <c r="E156" s="12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248" t="s">
        <v>769</v>
      </c>
      <c r="P156" s="1248"/>
      <c r="Q156" s="1248"/>
      <c r="R156" s="1248"/>
    </row>
    <row r="157" spans="1:18" ht="17.100000000000001" customHeight="1" x14ac:dyDescent="0.2">
      <c r="A157" s="1223" t="s">
        <v>747</v>
      </c>
      <c r="B157" s="1223"/>
      <c r="C157" s="1223"/>
      <c r="D157" s="1223"/>
      <c r="E157" s="1223"/>
      <c r="F157" s="148"/>
      <c r="G157" s="148"/>
      <c r="H157" s="148"/>
      <c r="I157" s="148"/>
      <c r="J157" s="148"/>
      <c r="K157" s="148"/>
      <c r="L157" s="148"/>
      <c r="M157" s="148"/>
      <c r="N157" s="148"/>
      <c r="O157" s="1223" t="s">
        <v>770</v>
      </c>
      <c r="P157" s="1223"/>
      <c r="Q157" s="1223"/>
      <c r="R157" s="1223"/>
    </row>
    <row r="158" spans="1:18" ht="17.100000000000001" customHeight="1" x14ac:dyDescent="0.2">
      <c r="F158" s="148"/>
      <c r="G158" s="148"/>
      <c r="H158" s="148"/>
      <c r="I158" s="148"/>
      <c r="J158" s="148"/>
      <c r="K158" s="148"/>
      <c r="L158" s="148"/>
      <c r="M158" s="148"/>
      <c r="N158" s="148"/>
      <c r="O158" s="714"/>
      <c r="P158" s="148"/>
      <c r="Q158" s="148"/>
      <c r="R158" s="148"/>
    </row>
  </sheetData>
  <mergeCells count="27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Q5:Q6"/>
    <mergeCell ref="R5:R6"/>
    <mergeCell ref="H5:H6"/>
    <mergeCell ref="I5:M5"/>
    <mergeCell ref="N5:N6"/>
    <mergeCell ref="O5:O6"/>
    <mergeCell ref="A157:E157"/>
    <mergeCell ref="P5:P6"/>
    <mergeCell ref="O150:R150"/>
    <mergeCell ref="O152:R152"/>
    <mergeCell ref="O156:R156"/>
    <mergeCell ref="A148:C148"/>
    <mergeCell ref="A150:E150"/>
    <mergeCell ref="A151:E151"/>
    <mergeCell ref="A152:E152"/>
    <mergeCell ref="O157:R157"/>
    <mergeCell ref="A156:E156"/>
  </mergeCells>
  <pageMargins left="0.95" right="0.45" top="0.75" bottom="0.75" header="0.3" footer="0.3"/>
  <pageSetup paperSize="5" scale="60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zoomScale="70" zoomScaleNormal="70" workbookViewId="0">
      <selection activeCell="C49" sqref="C49"/>
    </sheetView>
  </sheetViews>
  <sheetFormatPr defaultRowHeight="15" x14ac:dyDescent="0.3"/>
  <cols>
    <col min="1" max="1" width="7.140625" style="3" customWidth="1"/>
    <col min="2" max="2" width="9.7109375" style="3" customWidth="1"/>
    <col min="3" max="3" width="61" style="3" customWidth="1"/>
    <col min="4" max="4" width="10.5703125" style="393" customWidth="1"/>
    <col min="5" max="5" width="13" style="3" customWidth="1"/>
    <col min="6" max="6" width="16.85546875" style="3" customWidth="1"/>
    <col min="7" max="7" width="10.7109375" style="3" customWidth="1"/>
    <col min="8" max="8" width="18.28515625" style="3" customWidth="1"/>
    <col min="9" max="9" width="11.28515625" style="3" customWidth="1"/>
    <col min="10" max="10" width="18.42578125" style="3" customWidth="1"/>
    <col min="11" max="11" width="11" style="3" customWidth="1"/>
    <col min="12" max="12" width="14.5703125" style="3" customWidth="1"/>
    <col min="13" max="13" width="21.5703125" style="3" customWidth="1"/>
    <col min="14" max="14" width="10.28515625" style="3" customWidth="1"/>
    <col min="15" max="16384" width="9.140625" style="3"/>
  </cols>
  <sheetData>
    <row r="1" spans="1:13" ht="16.5" x14ac:dyDescent="0.3">
      <c r="A1" s="1109" t="s">
        <v>645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13" ht="16.5" x14ac:dyDescent="0.3">
      <c r="A2" s="1109" t="s">
        <v>762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</row>
    <row r="3" spans="1:13" ht="16.5" x14ac:dyDescent="0.3">
      <c r="A3" s="1109" t="s">
        <v>788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</row>
    <row r="4" spans="1:13" ht="16.5" x14ac:dyDescent="0.3">
      <c r="A4" s="1109" t="s">
        <v>734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</row>
    <row r="5" spans="1:13" ht="15" customHeight="1" thickBot="1" x14ac:dyDescent="0.35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</row>
    <row r="6" spans="1:13" ht="16.5" thickTop="1" x14ac:dyDescent="0.3">
      <c r="A6" s="1200" t="s">
        <v>0</v>
      </c>
      <c r="B6" s="1200" t="s">
        <v>9</v>
      </c>
      <c r="C6" s="1203" t="s">
        <v>11</v>
      </c>
      <c r="D6" s="1206" t="s">
        <v>750</v>
      </c>
      <c r="E6" s="1207"/>
      <c r="F6" s="1208"/>
      <c r="G6" s="1212" t="s">
        <v>12</v>
      </c>
      <c r="H6" s="1213"/>
      <c r="I6" s="1213"/>
      <c r="J6" s="1214"/>
      <c r="K6" s="1206" t="s">
        <v>760</v>
      </c>
      <c r="L6" s="1207"/>
      <c r="M6" s="1208"/>
    </row>
    <row r="7" spans="1:13" ht="20.25" customHeight="1" x14ac:dyDescent="0.3">
      <c r="A7" s="1201"/>
      <c r="B7" s="1201"/>
      <c r="C7" s="1204"/>
      <c r="D7" s="1209"/>
      <c r="E7" s="1210"/>
      <c r="F7" s="1211"/>
      <c r="G7" s="1215" t="s">
        <v>13</v>
      </c>
      <c r="H7" s="1216"/>
      <c r="I7" s="1215" t="s">
        <v>14</v>
      </c>
      <c r="J7" s="1216"/>
      <c r="K7" s="1209"/>
      <c r="L7" s="1210"/>
      <c r="M7" s="1211"/>
    </row>
    <row r="8" spans="1:13" ht="22.5" customHeight="1" x14ac:dyDescent="0.3">
      <c r="A8" s="1202"/>
      <c r="B8" s="1202"/>
      <c r="C8" s="1205"/>
      <c r="D8" s="400" t="s">
        <v>1</v>
      </c>
      <c r="E8" s="400" t="s">
        <v>15</v>
      </c>
      <c r="F8" s="400" t="s">
        <v>16</v>
      </c>
      <c r="G8" s="400" t="s">
        <v>1</v>
      </c>
      <c r="H8" s="400" t="s">
        <v>16</v>
      </c>
      <c r="I8" s="400" t="s">
        <v>1</v>
      </c>
      <c r="J8" s="400" t="s">
        <v>16</v>
      </c>
      <c r="K8" s="400" t="s">
        <v>1</v>
      </c>
      <c r="L8" s="400" t="s">
        <v>15</v>
      </c>
      <c r="M8" s="400" t="s">
        <v>16</v>
      </c>
    </row>
    <row r="9" spans="1:13" ht="15" customHeight="1" x14ac:dyDescent="0.3">
      <c r="A9" s="351">
        <v>1</v>
      </c>
      <c r="B9" s="351">
        <v>2</v>
      </c>
      <c r="C9" s="351">
        <v>3</v>
      </c>
      <c r="D9" s="351">
        <v>4</v>
      </c>
      <c r="E9" s="351">
        <v>5</v>
      </c>
      <c r="F9" s="351">
        <v>6</v>
      </c>
      <c r="G9" s="351">
        <v>7</v>
      </c>
      <c r="H9" s="351">
        <v>8</v>
      </c>
      <c r="I9" s="351">
        <v>9</v>
      </c>
      <c r="J9" s="351">
        <v>10</v>
      </c>
      <c r="K9" s="351">
        <v>11</v>
      </c>
      <c r="L9" s="351">
        <v>12</v>
      </c>
      <c r="M9" s="351">
        <v>13</v>
      </c>
    </row>
    <row r="10" spans="1:13" ht="15" customHeight="1" x14ac:dyDescent="0.3">
      <c r="A10" s="352">
        <v>1</v>
      </c>
      <c r="B10" s="353" t="s">
        <v>17</v>
      </c>
      <c r="C10" s="354" t="s">
        <v>18</v>
      </c>
      <c r="D10" s="989">
        <f>+D11</f>
        <v>0</v>
      </c>
      <c r="E10" s="990" t="s">
        <v>619</v>
      </c>
      <c r="F10" s="991">
        <f>+F11</f>
        <v>0</v>
      </c>
      <c r="G10" s="992">
        <f>SUM(G11)</f>
        <v>0</v>
      </c>
      <c r="H10" s="989">
        <f>SUM(H11)</f>
        <v>0</v>
      </c>
      <c r="I10" s="989">
        <f>SUM(I11)</f>
        <v>0</v>
      </c>
      <c r="J10" s="989">
        <f>SUM(J11)</f>
        <v>0</v>
      </c>
      <c r="K10" s="989">
        <f>SUM(D10-G10+I10)</f>
        <v>0</v>
      </c>
      <c r="L10" s="990" t="s">
        <v>619</v>
      </c>
      <c r="M10" s="993">
        <f>SUM(M11)</f>
        <v>0</v>
      </c>
    </row>
    <row r="11" spans="1:13" ht="15" customHeight="1" x14ac:dyDescent="0.3">
      <c r="A11" s="358">
        <v>2</v>
      </c>
      <c r="B11" s="358" t="s">
        <v>19</v>
      </c>
      <c r="C11" s="359" t="s">
        <v>20</v>
      </c>
      <c r="D11" s="430">
        <v>0</v>
      </c>
      <c r="E11" s="994" t="s">
        <v>619</v>
      </c>
      <c r="F11" s="431">
        <v>0</v>
      </c>
      <c r="G11" s="432">
        <v>0</v>
      </c>
      <c r="H11" s="433">
        <v>0</v>
      </c>
      <c r="I11" s="433">
        <v>0</v>
      </c>
      <c r="J11" s="433">
        <v>0</v>
      </c>
      <c r="K11" s="433">
        <f>D11-G11+I11</f>
        <v>0</v>
      </c>
      <c r="L11" s="994" t="s">
        <v>619</v>
      </c>
      <c r="M11" s="448">
        <f>SUM(F11-H11+J11)</f>
        <v>0</v>
      </c>
    </row>
    <row r="12" spans="1:13" ht="15" customHeight="1" x14ac:dyDescent="0.3">
      <c r="A12" s="352">
        <v>3</v>
      </c>
      <c r="B12" s="353" t="s">
        <v>21</v>
      </c>
      <c r="C12" s="354" t="s">
        <v>22</v>
      </c>
      <c r="D12" s="992">
        <f>SUM(D13:D21)</f>
        <v>0</v>
      </c>
      <c r="E12" s="995" t="s">
        <v>620</v>
      </c>
      <c r="F12" s="993">
        <f t="shared" ref="F12:K12" si="0">SUM(F13:F21)</f>
        <v>0</v>
      </c>
      <c r="G12" s="992"/>
      <c r="H12" s="993"/>
      <c r="I12" s="992"/>
      <c r="J12" s="993"/>
      <c r="K12" s="992">
        <f t="shared" si="0"/>
        <v>0</v>
      </c>
      <c r="L12" s="995" t="s">
        <v>620</v>
      </c>
      <c r="M12" s="993">
        <f>SUM(M13:M21)</f>
        <v>0</v>
      </c>
    </row>
    <row r="13" spans="1:13" ht="15" customHeight="1" x14ac:dyDescent="0.3">
      <c r="A13" s="358">
        <v>4</v>
      </c>
      <c r="B13" s="358" t="s">
        <v>23</v>
      </c>
      <c r="C13" s="360" t="s">
        <v>24</v>
      </c>
      <c r="D13" s="996">
        <v>0</v>
      </c>
      <c r="E13" s="997" t="s">
        <v>620</v>
      </c>
      <c r="F13" s="996">
        <v>0</v>
      </c>
      <c r="G13" s="996"/>
      <c r="H13" s="996"/>
      <c r="I13" s="996"/>
      <c r="J13" s="996"/>
      <c r="K13" s="435">
        <f>D13-G13+I13</f>
        <v>0</v>
      </c>
      <c r="L13" s="997" t="s">
        <v>620</v>
      </c>
      <c r="M13" s="449">
        <f>F13-H13+J13</f>
        <v>0</v>
      </c>
    </row>
    <row r="14" spans="1:13" ht="15" customHeight="1" x14ac:dyDescent="0.3">
      <c r="A14" s="358">
        <v>5</v>
      </c>
      <c r="B14" s="358" t="s">
        <v>25</v>
      </c>
      <c r="C14" s="360" t="s">
        <v>26</v>
      </c>
      <c r="D14" s="996">
        <v>0</v>
      </c>
      <c r="E14" s="997" t="s">
        <v>621</v>
      </c>
      <c r="F14" s="996">
        <v>0</v>
      </c>
      <c r="G14" s="996"/>
      <c r="H14" s="996"/>
      <c r="I14" s="996"/>
      <c r="J14" s="996"/>
      <c r="K14" s="435">
        <f t="shared" ref="K14:K21" si="1">D14-G14+I14</f>
        <v>0</v>
      </c>
      <c r="L14" s="997" t="s">
        <v>621</v>
      </c>
      <c r="M14" s="449">
        <f t="shared" ref="M14:M21" si="2">F14-H14+J14</f>
        <v>0</v>
      </c>
    </row>
    <row r="15" spans="1:13" ht="15" customHeight="1" x14ac:dyDescent="0.3">
      <c r="A15" s="358">
        <v>6</v>
      </c>
      <c r="B15" s="358" t="s">
        <v>27</v>
      </c>
      <c r="C15" s="360" t="s">
        <v>28</v>
      </c>
      <c r="D15" s="996">
        <v>0</v>
      </c>
      <c r="E15" s="997" t="s">
        <v>621</v>
      </c>
      <c r="F15" s="996">
        <v>0</v>
      </c>
      <c r="G15" s="996"/>
      <c r="H15" s="996"/>
      <c r="I15" s="996"/>
      <c r="J15" s="996"/>
      <c r="K15" s="435">
        <f t="shared" si="1"/>
        <v>0</v>
      </c>
      <c r="L15" s="997" t="s">
        <v>621</v>
      </c>
      <c r="M15" s="449">
        <f t="shared" si="2"/>
        <v>0</v>
      </c>
    </row>
    <row r="16" spans="1:13" ht="15" customHeight="1" x14ac:dyDescent="0.3">
      <c r="A16" s="358">
        <v>7</v>
      </c>
      <c r="B16" s="358" t="s">
        <v>29</v>
      </c>
      <c r="C16" s="360" t="s">
        <v>30</v>
      </c>
      <c r="D16" s="996">
        <v>0</v>
      </c>
      <c r="E16" s="997" t="s">
        <v>620</v>
      </c>
      <c r="F16" s="996">
        <v>0</v>
      </c>
      <c r="G16" s="996"/>
      <c r="H16" s="996"/>
      <c r="I16" s="996"/>
      <c r="J16" s="996"/>
      <c r="K16" s="435">
        <f>D16-G16+I16</f>
        <v>0</v>
      </c>
      <c r="L16" s="997" t="s">
        <v>620</v>
      </c>
      <c r="M16" s="449">
        <f>F16-H16+J16</f>
        <v>0</v>
      </c>
    </row>
    <row r="17" spans="1:13" ht="15" customHeight="1" x14ac:dyDescent="0.3">
      <c r="A17" s="358">
        <v>8</v>
      </c>
      <c r="B17" s="358" t="s">
        <v>31</v>
      </c>
      <c r="C17" s="360" t="s">
        <v>32</v>
      </c>
      <c r="D17" s="998">
        <v>0</v>
      </c>
      <c r="E17" s="997" t="s">
        <v>621</v>
      </c>
      <c r="F17" s="999">
        <v>0</v>
      </c>
      <c r="G17" s="996"/>
      <c r="H17" s="996"/>
      <c r="I17" s="996"/>
      <c r="J17" s="996"/>
      <c r="K17" s="435">
        <f>D17-G17+I17</f>
        <v>0</v>
      </c>
      <c r="L17" s="997" t="s">
        <v>621</v>
      </c>
      <c r="M17" s="449">
        <f>F17-H17+J17</f>
        <v>0</v>
      </c>
    </row>
    <row r="18" spans="1:13" ht="15" customHeight="1" x14ac:dyDescent="0.3">
      <c r="A18" s="358">
        <v>9</v>
      </c>
      <c r="B18" s="358" t="s">
        <v>33</v>
      </c>
      <c r="C18" s="360" t="s">
        <v>34</v>
      </c>
      <c r="D18" s="998">
        <v>0</v>
      </c>
      <c r="E18" s="997" t="s">
        <v>621</v>
      </c>
      <c r="F18" s="999">
        <v>0</v>
      </c>
      <c r="G18" s="996"/>
      <c r="H18" s="996"/>
      <c r="I18" s="996"/>
      <c r="J18" s="996"/>
      <c r="K18" s="435">
        <f t="shared" si="1"/>
        <v>0</v>
      </c>
      <c r="L18" s="997" t="s">
        <v>621</v>
      </c>
      <c r="M18" s="449">
        <f t="shared" si="2"/>
        <v>0</v>
      </c>
    </row>
    <row r="19" spans="1:13" ht="15" customHeight="1" x14ac:dyDescent="0.3">
      <c r="A19" s="358">
        <v>10</v>
      </c>
      <c r="B19" s="358" t="s">
        <v>35</v>
      </c>
      <c r="C19" s="360" t="s">
        <v>36</v>
      </c>
      <c r="D19" s="996">
        <v>0</v>
      </c>
      <c r="E19" s="997" t="s">
        <v>621</v>
      </c>
      <c r="F19" s="996">
        <v>0</v>
      </c>
      <c r="G19" s="996"/>
      <c r="H19" s="996"/>
      <c r="I19" s="996"/>
      <c r="J19" s="996"/>
      <c r="K19" s="435">
        <f t="shared" si="1"/>
        <v>0</v>
      </c>
      <c r="L19" s="997" t="s">
        <v>621</v>
      </c>
      <c r="M19" s="449">
        <f t="shared" si="2"/>
        <v>0</v>
      </c>
    </row>
    <row r="20" spans="1:13" ht="15" customHeight="1" x14ac:dyDescent="0.3">
      <c r="A20" s="358">
        <v>11</v>
      </c>
      <c r="B20" s="358" t="s">
        <v>37</v>
      </c>
      <c r="C20" s="360" t="s">
        <v>38</v>
      </c>
      <c r="D20" s="996">
        <v>0</v>
      </c>
      <c r="E20" s="994" t="s">
        <v>621</v>
      </c>
      <c r="F20" s="996">
        <v>0</v>
      </c>
      <c r="G20" s="996">
        <v>0</v>
      </c>
      <c r="H20" s="996">
        <v>0</v>
      </c>
      <c r="I20" s="996">
        <v>0</v>
      </c>
      <c r="J20" s="996">
        <v>0</v>
      </c>
      <c r="K20" s="435">
        <f t="shared" si="1"/>
        <v>0</v>
      </c>
      <c r="L20" s="994" t="s">
        <v>621</v>
      </c>
      <c r="M20" s="449">
        <f t="shared" si="2"/>
        <v>0</v>
      </c>
    </row>
    <row r="21" spans="1:13" ht="15" customHeight="1" x14ac:dyDescent="0.3">
      <c r="A21" s="358">
        <v>12</v>
      </c>
      <c r="B21" s="358" t="s">
        <v>39</v>
      </c>
      <c r="C21" s="360" t="s">
        <v>40</v>
      </c>
      <c r="D21" s="996">
        <v>0</v>
      </c>
      <c r="E21" s="994" t="s">
        <v>621</v>
      </c>
      <c r="F21" s="996">
        <v>0</v>
      </c>
      <c r="G21" s="996">
        <v>0</v>
      </c>
      <c r="H21" s="996">
        <v>0</v>
      </c>
      <c r="I21" s="996">
        <v>0</v>
      </c>
      <c r="J21" s="996">
        <v>0</v>
      </c>
      <c r="K21" s="435">
        <f t="shared" si="1"/>
        <v>0</v>
      </c>
      <c r="L21" s="994" t="s">
        <v>621</v>
      </c>
      <c r="M21" s="449">
        <f t="shared" si="2"/>
        <v>0</v>
      </c>
    </row>
    <row r="22" spans="1:13" ht="15" customHeight="1" x14ac:dyDescent="0.3">
      <c r="A22" s="352">
        <v>13</v>
      </c>
      <c r="B22" s="353" t="s">
        <v>41</v>
      </c>
      <c r="C22" s="354" t="s">
        <v>42</v>
      </c>
      <c r="D22" s="996" t="s">
        <v>77</v>
      </c>
      <c r="E22" s="990" t="s">
        <v>621</v>
      </c>
      <c r="F22" s="996" t="s">
        <v>77</v>
      </c>
      <c r="G22" s="996" t="s">
        <v>77</v>
      </c>
      <c r="H22" s="996" t="s">
        <v>77</v>
      </c>
      <c r="I22" s="996" t="s">
        <v>77</v>
      </c>
      <c r="J22" s="996" t="s">
        <v>77</v>
      </c>
      <c r="K22" s="996" t="s">
        <v>77</v>
      </c>
      <c r="L22" s="990" t="s">
        <v>621</v>
      </c>
      <c r="M22" s="1000" t="s">
        <v>77</v>
      </c>
    </row>
    <row r="23" spans="1:13" ht="15" customHeight="1" x14ac:dyDescent="0.3">
      <c r="A23" s="358">
        <v>14</v>
      </c>
      <c r="B23" s="358" t="s">
        <v>43</v>
      </c>
      <c r="C23" s="360" t="s">
        <v>44</v>
      </c>
      <c r="D23" s="996" t="s">
        <v>77</v>
      </c>
      <c r="E23" s="994" t="s">
        <v>621</v>
      </c>
      <c r="F23" s="996" t="s">
        <v>77</v>
      </c>
      <c r="G23" s="996" t="s">
        <v>77</v>
      </c>
      <c r="H23" s="996" t="s">
        <v>77</v>
      </c>
      <c r="I23" s="996" t="s">
        <v>77</v>
      </c>
      <c r="J23" s="996" t="s">
        <v>77</v>
      </c>
      <c r="K23" s="996" t="s">
        <v>77</v>
      </c>
      <c r="L23" s="994" t="s">
        <v>621</v>
      </c>
      <c r="M23" s="1000" t="s">
        <v>77</v>
      </c>
    </row>
    <row r="24" spans="1:13" ht="15" customHeight="1" x14ac:dyDescent="0.3">
      <c r="A24" s="358">
        <v>15</v>
      </c>
      <c r="B24" s="358" t="s">
        <v>45</v>
      </c>
      <c r="C24" s="360" t="s">
        <v>46</v>
      </c>
      <c r="D24" s="996" t="s">
        <v>77</v>
      </c>
      <c r="E24" s="994" t="s">
        <v>621</v>
      </c>
      <c r="F24" s="996" t="s">
        <v>77</v>
      </c>
      <c r="G24" s="996" t="s">
        <v>77</v>
      </c>
      <c r="H24" s="996" t="s">
        <v>77</v>
      </c>
      <c r="I24" s="996" t="s">
        <v>77</v>
      </c>
      <c r="J24" s="996" t="s">
        <v>77</v>
      </c>
      <c r="K24" s="996" t="s">
        <v>77</v>
      </c>
      <c r="L24" s="994" t="s">
        <v>621</v>
      </c>
      <c r="M24" s="1000" t="s">
        <v>77</v>
      </c>
    </row>
    <row r="25" spans="1:13" ht="15" customHeight="1" x14ac:dyDescent="0.3">
      <c r="A25" s="352">
        <v>16</v>
      </c>
      <c r="B25" s="353" t="s">
        <v>47</v>
      </c>
      <c r="C25" s="354" t="s">
        <v>48</v>
      </c>
      <c r="D25" s="996" t="s">
        <v>77</v>
      </c>
      <c r="E25" s="990" t="s">
        <v>621</v>
      </c>
      <c r="F25" s="996" t="s">
        <v>77</v>
      </c>
      <c r="G25" s="996" t="s">
        <v>77</v>
      </c>
      <c r="H25" s="996" t="s">
        <v>77</v>
      </c>
      <c r="I25" s="996" t="s">
        <v>77</v>
      </c>
      <c r="J25" s="996" t="s">
        <v>77</v>
      </c>
      <c r="K25" s="996" t="s">
        <v>77</v>
      </c>
      <c r="L25" s="990" t="s">
        <v>621</v>
      </c>
      <c r="M25" s="1000" t="s">
        <v>77</v>
      </c>
    </row>
    <row r="26" spans="1:13" ht="15" customHeight="1" x14ac:dyDescent="0.3">
      <c r="A26" s="358">
        <v>17</v>
      </c>
      <c r="B26" s="358" t="s">
        <v>49</v>
      </c>
      <c r="C26" s="360" t="s">
        <v>50</v>
      </c>
      <c r="D26" s="996" t="s">
        <v>77</v>
      </c>
      <c r="E26" s="994" t="s">
        <v>621</v>
      </c>
      <c r="F26" s="996" t="s">
        <v>77</v>
      </c>
      <c r="G26" s="996" t="s">
        <v>77</v>
      </c>
      <c r="H26" s="996" t="s">
        <v>77</v>
      </c>
      <c r="I26" s="996" t="s">
        <v>77</v>
      </c>
      <c r="J26" s="996" t="s">
        <v>77</v>
      </c>
      <c r="K26" s="996" t="s">
        <v>77</v>
      </c>
      <c r="L26" s="994" t="s">
        <v>621</v>
      </c>
      <c r="M26" s="1000" t="s">
        <v>77</v>
      </c>
    </row>
    <row r="27" spans="1:13" ht="15" customHeight="1" x14ac:dyDescent="0.3">
      <c r="A27" s="358">
        <v>18</v>
      </c>
      <c r="B27" s="358" t="s">
        <v>51</v>
      </c>
      <c r="C27" s="360" t="s">
        <v>52</v>
      </c>
      <c r="D27" s="996" t="s">
        <v>77</v>
      </c>
      <c r="E27" s="994" t="s">
        <v>621</v>
      </c>
      <c r="F27" s="996" t="s">
        <v>77</v>
      </c>
      <c r="G27" s="996" t="s">
        <v>77</v>
      </c>
      <c r="H27" s="996" t="s">
        <v>77</v>
      </c>
      <c r="I27" s="996" t="s">
        <v>77</v>
      </c>
      <c r="J27" s="996" t="s">
        <v>77</v>
      </c>
      <c r="K27" s="996" t="s">
        <v>77</v>
      </c>
      <c r="L27" s="994" t="s">
        <v>621</v>
      </c>
      <c r="M27" s="1000" t="s">
        <v>77</v>
      </c>
    </row>
    <row r="28" spans="1:13" ht="15" customHeight="1" x14ac:dyDescent="0.3">
      <c r="A28" s="358">
        <v>19</v>
      </c>
      <c r="B28" s="358" t="s">
        <v>53</v>
      </c>
      <c r="C28" s="360" t="s">
        <v>54</v>
      </c>
      <c r="D28" s="996" t="s">
        <v>77</v>
      </c>
      <c r="E28" s="994" t="s">
        <v>621</v>
      </c>
      <c r="F28" s="996" t="s">
        <v>77</v>
      </c>
      <c r="G28" s="996" t="s">
        <v>77</v>
      </c>
      <c r="H28" s="996" t="s">
        <v>77</v>
      </c>
      <c r="I28" s="996" t="s">
        <v>77</v>
      </c>
      <c r="J28" s="996" t="s">
        <v>77</v>
      </c>
      <c r="K28" s="996" t="s">
        <v>77</v>
      </c>
      <c r="L28" s="994" t="s">
        <v>621</v>
      </c>
      <c r="M28" s="1000" t="s">
        <v>77</v>
      </c>
    </row>
    <row r="29" spans="1:13" ht="15" customHeight="1" x14ac:dyDescent="0.3">
      <c r="A29" s="358">
        <v>20</v>
      </c>
      <c r="B29" s="358" t="s">
        <v>55</v>
      </c>
      <c r="C29" s="360" t="s">
        <v>56</v>
      </c>
      <c r="D29" s="996" t="s">
        <v>77</v>
      </c>
      <c r="E29" s="994" t="s">
        <v>621</v>
      </c>
      <c r="F29" s="996" t="s">
        <v>77</v>
      </c>
      <c r="G29" s="996" t="s">
        <v>77</v>
      </c>
      <c r="H29" s="996" t="s">
        <v>77</v>
      </c>
      <c r="I29" s="996" t="s">
        <v>77</v>
      </c>
      <c r="J29" s="996" t="s">
        <v>77</v>
      </c>
      <c r="K29" s="996" t="s">
        <v>77</v>
      </c>
      <c r="L29" s="994" t="s">
        <v>621</v>
      </c>
      <c r="M29" s="1000" t="s">
        <v>77</v>
      </c>
    </row>
    <row r="30" spans="1:13" ht="15" customHeight="1" x14ac:dyDescent="0.3">
      <c r="A30" s="352">
        <v>21</v>
      </c>
      <c r="B30" s="353" t="s">
        <v>57</v>
      </c>
      <c r="C30" s="354" t="s">
        <v>58</v>
      </c>
      <c r="D30" s="996" t="s">
        <v>77</v>
      </c>
      <c r="E30" s="990" t="s">
        <v>620</v>
      </c>
      <c r="F30" s="996" t="s">
        <v>77</v>
      </c>
      <c r="G30" s="996" t="s">
        <v>77</v>
      </c>
      <c r="H30" s="996" t="s">
        <v>77</v>
      </c>
      <c r="I30" s="996" t="s">
        <v>77</v>
      </c>
      <c r="J30" s="996" t="s">
        <v>77</v>
      </c>
      <c r="K30" s="996" t="s">
        <v>77</v>
      </c>
      <c r="L30" s="990" t="s">
        <v>620</v>
      </c>
      <c r="M30" s="1000" t="s">
        <v>77</v>
      </c>
    </row>
    <row r="31" spans="1:13" ht="15" customHeight="1" x14ac:dyDescent="0.3">
      <c r="A31" s="358">
        <v>22</v>
      </c>
      <c r="B31" s="358" t="s">
        <v>59</v>
      </c>
      <c r="C31" s="360" t="s">
        <v>60</v>
      </c>
      <c r="D31" s="434" t="s">
        <v>77</v>
      </c>
      <c r="E31" s="453" t="s">
        <v>620</v>
      </c>
      <c r="F31" s="434" t="s">
        <v>77</v>
      </c>
      <c r="G31" s="434" t="s">
        <v>77</v>
      </c>
      <c r="H31" s="434" t="s">
        <v>77</v>
      </c>
      <c r="I31" s="434" t="s">
        <v>77</v>
      </c>
      <c r="J31" s="434" t="s">
        <v>77</v>
      </c>
      <c r="K31" s="434" t="s">
        <v>77</v>
      </c>
      <c r="L31" s="453" t="s">
        <v>620</v>
      </c>
      <c r="M31" s="450" t="s">
        <v>77</v>
      </c>
    </row>
    <row r="32" spans="1:13" ht="15" customHeight="1" x14ac:dyDescent="0.3">
      <c r="A32" s="358">
        <v>23</v>
      </c>
      <c r="B32" s="358" t="s">
        <v>61</v>
      </c>
      <c r="C32" s="360" t="s">
        <v>62</v>
      </c>
      <c r="D32" s="434" t="s">
        <v>77</v>
      </c>
      <c r="E32" s="453" t="s">
        <v>620</v>
      </c>
      <c r="F32" s="434" t="s">
        <v>77</v>
      </c>
      <c r="G32" s="434" t="s">
        <v>77</v>
      </c>
      <c r="H32" s="434" t="s">
        <v>77</v>
      </c>
      <c r="I32" s="434" t="s">
        <v>77</v>
      </c>
      <c r="J32" s="434" t="s">
        <v>77</v>
      </c>
      <c r="K32" s="434" t="s">
        <v>77</v>
      </c>
      <c r="L32" s="453" t="s">
        <v>620</v>
      </c>
      <c r="M32" s="450" t="s">
        <v>77</v>
      </c>
    </row>
    <row r="33" spans="1:13" ht="15" customHeight="1" x14ac:dyDescent="0.3">
      <c r="A33" s="358">
        <v>24</v>
      </c>
      <c r="B33" s="358" t="s">
        <v>63</v>
      </c>
      <c r="C33" s="360" t="s">
        <v>64</v>
      </c>
      <c r="D33" s="434" t="s">
        <v>77</v>
      </c>
      <c r="E33" s="453" t="s">
        <v>622</v>
      </c>
      <c r="F33" s="434" t="s">
        <v>77</v>
      </c>
      <c r="G33" s="434" t="s">
        <v>77</v>
      </c>
      <c r="H33" s="434" t="s">
        <v>77</v>
      </c>
      <c r="I33" s="434" t="s">
        <v>77</v>
      </c>
      <c r="J33" s="434" t="s">
        <v>77</v>
      </c>
      <c r="K33" s="434" t="s">
        <v>77</v>
      </c>
      <c r="L33" s="453" t="s">
        <v>622</v>
      </c>
      <c r="M33" s="450" t="s">
        <v>77</v>
      </c>
    </row>
    <row r="34" spans="1:13" ht="15" customHeight="1" x14ac:dyDescent="0.3">
      <c r="A34" s="358">
        <v>25</v>
      </c>
      <c r="B34" s="366" t="s">
        <v>65</v>
      </c>
      <c r="C34" s="367" t="s">
        <v>66</v>
      </c>
      <c r="D34" s="996" t="s">
        <v>77</v>
      </c>
      <c r="E34" s="990" t="s">
        <v>621</v>
      </c>
      <c r="F34" s="996" t="s">
        <v>77</v>
      </c>
      <c r="G34" s="996" t="s">
        <v>77</v>
      </c>
      <c r="H34" s="996" t="s">
        <v>77</v>
      </c>
      <c r="I34" s="996" t="s">
        <v>77</v>
      </c>
      <c r="J34" s="996" t="s">
        <v>77</v>
      </c>
      <c r="K34" s="996" t="s">
        <v>77</v>
      </c>
      <c r="L34" s="990" t="s">
        <v>621</v>
      </c>
      <c r="M34" s="1000" t="s">
        <v>77</v>
      </c>
    </row>
    <row r="35" spans="1:13" ht="15" customHeight="1" x14ac:dyDescent="0.3">
      <c r="D35" s="436"/>
      <c r="E35" s="142"/>
      <c r="F35" s="436"/>
      <c r="G35" s="437"/>
      <c r="H35" s="437"/>
      <c r="I35" s="437"/>
      <c r="J35" s="437"/>
      <c r="K35" s="436"/>
      <c r="L35" s="142"/>
      <c r="M35" s="451"/>
    </row>
    <row r="36" spans="1:13" ht="15" customHeight="1" thickBot="1" x14ac:dyDescent="0.35">
      <c r="A36" s="1220" t="s">
        <v>67</v>
      </c>
      <c r="B36" s="1221"/>
      <c r="C36" s="1222"/>
      <c r="D36" s="985">
        <f>SUM(D17:D34)</f>
        <v>0</v>
      </c>
      <c r="E36" s="986" t="s">
        <v>646</v>
      </c>
      <c r="F36" s="987">
        <f>SUM(F17:F34)</f>
        <v>0</v>
      </c>
      <c r="G36" s="985">
        <f>SUM(G17:G34)</f>
        <v>0</v>
      </c>
      <c r="H36" s="988">
        <f>SUM(H13:H18)</f>
        <v>0</v>
      </c>
      <c r="I36" s="985">
        <f>SUM(I17:I34)</f>
        <v>0</v>
      </c>
      <c r="J36" s="988">
        <f>SUM(J13:J18)</f>
        <v>0</v>
      </c>
      <c r="K36" s="985">
        <f>SUM(K17:K34)</f>
        <v>0</v>
      </c>
      <c r="L36" s="986" t="s">
        <v>646</v>
      </c>
      <c r="M36" s="988">
        <f>SUM(M13:M18)</f>
        <v>0</v>
      </c>
    </row>
    <row r="37" spans="1:13" ht="15" customHeight="1" thickTop="1" x14ac:dyDescent="0.3">
      <c r="A37" s="57"/>
      <c r="B37" s="57"/>
      <c r="C37" s="57"/>
      <c r="D37" s="369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5" customHeight="1" x14ac:dyDescent="0.3">
      <c r="A38" s="1219" t="s">
        <v>112</v>
      </c>
      <c r="B38" s="1219"/>
      <c r="C38" s="1219"/>
      <c r="D38" s="1219"/>
      <c r="E38" s="1219"/>
      <c r="F38" s="57"/>
      <c r="G38" s="57"/>
      <c r="H38" s="57"/>
      <c r="I38" s="57"/>
      <c r="J38" s="1257" t="s">
        <v>777</v>
      </c>
      <c r="K38" s="1257"/>
      <c r="L38" s="1257"/>
      <c r="M38" s="57"/>
    </row>
    <row r="39" spans="1:13" ht="15" customHeight="1" x14ac:dyDescent="0.3">
      <c r="A39" s="1219" t="s">
        <v>782</v>
      </c>
      <c r="B39" s="1219"/>
      <c r="C39" s="1219"/>
      <c r="D39" s="1219"/>
      <c r="E39" s="1219"/>
      <c r="F39" s="57"/>
      <c r="G39" s="57"/>
      <c r="H39" s="57"/>
      <c r="I39" s="57"/>
      <c r="J39" s="1223" t="s">
        <v>121</v>
      </c>
      <c r="K39" s="1223"/>
      <c r="L39" s="1223"/>
      <c r="M39" s="57"/>
    </row>
    <row r="40" spans="1:13" ht="15" customHeight="1" x14ac:dyDescent="0.3">
      <c r="A40" s="1219" t="s">
        <v>76</v>
      </c>
      <c r="B40" s="1219"/>
      <c r="C40" s="1219"/>
      <c r="D40" s="1219"/>
      <c r="E40" s="1219"/>
      <c r="F40" s="57"/>
      <c r="G40" s="57"/>
      <c r="H40" s="57"/>
      <c r="I40" s="57"/>
      <c r="J40" s="148"/>
      <c r="K40" s="148"/>
      <c r="L40" s="148"/>
      <c r="M40" s="57"/>
    </row>
    <row r="41" spans="1:13" ht="15" customHeight="1" x14ac:dyDescent="0.3">
      <c r="A41" s="1083"/>
      <c r="B41" s="1083"/>
      <c r="C41" s="1083"/>
      <c r="D41" s="1083"/>
      <c r="E41" s="57"/>
      <c r="F41" s="57"/>
      <c r="G41" s="57"/>
      <c r="H41" s="57"/>
      <c r="I41" s="57"/>
      <c r="J41" s="148"/>
      <c r="K41" s="148"/>
      <c r="L41" s="148"/>
      <c r="M41" s="57"/>
    </row>
    <row r="42" spans="1:13" ht="15" customHeight="1" x14ac:dyDescent="0.3">
      <c r="A42" s="149"/>
      <c r="B42" s="1083"/>
      <c r="C42" s="1084"/>
      <c r="D42" s="149"/>
      <c r="E42" s="57"/>
      <c r="F42" s="57"/>
      <c r="G42" s="57"/>
      <c r="H42" s="57"/>
      <c r="I42" s="57"/>
      <c r="J42" s="1085"/>
      <c r="K42" s="57"/>
      <c r="L42" s="57"/>
      <c r="M42" s="57"/>
    </row>
    <row r="43" spans="1:13" ht="15" customHeight="1" x14ac:dyDescent="0.3">
      <c r="A43" s="1248" t="s">
        <v>745</v>
      </c>
      <c r="B43" s="1248"/>
      <c r="C43" s="1248"/>
      <c r="D43" s="1248"/>
      <c r="E43" s="1248"/>
      <c r="F43" s="57"/>
      <c r="G43" s="57"/>
      <c r="H43" s="57"/>
      <c r="I43" s="57"/>
      <c r="J43" s="1225" t="s">
        <v>769</v>
      </c>
      <c r="K43" s="1225"/>
      <c r="L43" s="1225"/>
      <c r="M43" s="57"/>
    </row>
    <row r="44" spans="1:13" ht="15" customHeight="1" x14ac:dyDescent="0.3">
      <c r="A44" s="1223" t="s">
        <v>747</v>
      </c>
      <c r="B44" s="1223"/>
      <c r="C44" s="1223"/>
      <c r="D44" s="1223"/>
      <c r="E44" s="1223"/>
      <c r="F44" s="57"/>
      <c r="G44" s="57"/>
      <c r="H44" s="57"/>
      <c r="I44" s="57"/>
      <c r="J44" s="1219" t="s">
        <v>770</v>
      </c>
      <c r="K44" s="1219"/>
      <c r="L44" s="1219"/>
      <c r="M44" s="57"/>
    </row>
    <row r="45" spans="1:13" ht="15" customHeight="1" x14ac:dyDescent="0.3">
      <c r="A45" s="57"/>
      <c r="B45" s="57"/>
      <c r="C45" s="57"/>
      <c r="D45" s="369"/>
      <c r="E45" s="57"/>
      <c r="F45" s="57"/>
      <c r="G45" s="57"/>
      <c r="H45" s="57"/>
      <c r="I45" s="57"/>
      <c r="J45" s="57"/>
      <c r="K45" s="57"/>
      <c r="L45" s="57"/>
      <c r="M45" s="57"/>
    </row>
  </sheetData>
  <mergeCells count="22">
    <mergeCell ref="J38:L38"/>
    <mergeCell ref="J44:L44"/>
    <mergeCell ref="A36:C36"/>
    <mergeCell ref="J39:L39"/>
    <mergeCell ref="J43:L43"/>
    <mergeCell ref="A43:E43"/>
    <mergeCell ref="A44:E44"/>
    <mergeCell ref="A38:E38"/>
    <mergeCell ref="A39:E39"/>
    <mergeCell ref="A40:E40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  <mergeCell ref="G7:H7"/>
    <mergeCell ref="I7:J7"/>
  </mergeCells>
  <printOptions horizontalCentered="1"/>
  <pageMargins left="0.25" right="1.1574803149999999" top="0.59055118110236204" bottom="1.011811024" header="0.31496062992126" footer="0.31496062992126"/>
  <pageSetup paperSize="5" scale="70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51"/>
  <sheetViews>
    <sheetView topLeftCell="A19" zoomScale="55" zoomScaleNormal="55" workbookViewId="0">
      <selection activeCell="A43" sqref="A43:F43"/>
    </sheetView>
  </sheetViews>
  <sheetFormatPr defaultRowHeight="15" x14ac:dyDescent="0.3"/>
  <cols>
    <col min="1" max="1" width="8.28515625" style="6" customWidth="1"/>
    <col min="2" max="2" width="9.5703125" style="6" customWidth="1"/>
    <col min="3" max="3" width="16.5703125" style="6" customWidth="1"/>
    <col min="4" max="4" width="9.140625" style="6" customWidth="1"/>
    <col min="5" max="5" width="20.7109375" style="6" customWidth="1"/>
    <col min="6" max="6" width="19.140625" style="14" customWidth="1"/>
    <col min="7" max="7" width="10.85546875" style="6" customWidth="1"/>
    <col min="8" max="8" width="27" style="6" customWidth="1"/>
    <col min="9" max="9" width="17.7109375" style="6" customWidth="1"/>
    <col min="10" max="10" width="13.140625" style="6" customWidth="1"/>
    <col min="11" max="11" width="11.85546875" style="6" customWidth="1"/>
    <col min="12" max="12" width="12.140625" style="6" customWidth="1"/>
    <col min="13" max="13" width="6.5703125" style="6" customWidth="1"/>
    <col min="14" max="14" width="17" style="6" customWidth="1"/>
    <col min="15" max="15" width="6.85546875" style="6" customWidth="1"/>
    <col min="16" max="16" width="23.5703125" style="6" bestFit="1" customWidth="1"/>
    <col min="17" max="17" width="11.5703125" style="6" customWidth="1"/>
    <col min="18" max="18" width="23" style="6" customWidth="1"/>
    <col min="19" max="19" width="10.85546875" style="6" customWidth="1"/>
    <col min="20" max="20" width="24" style="6" customWidth="1"/>
    <col min="21" max="21" width="23.42578125" style="6" customWidth="1"/>
    <col min="22" max="22" width="19.85546875" style="6" customWidth="1"/>
    <col min="23" max="23" width="23.140625" style="6" customWidth="1"/>
    <col min="24" max="24" width="26" style="6" customWidth="1"/>
    <col min="25" max="25" width="31" style="6" customWidth="1"/>
    <col min="26" max="16384" width="9.140625" style="6"/>
  </cols>
  <sheetData>
    <row r="1" spans="1:37" ht="21.75" customHeight="1" x14ac:dyDescent="0.3">
      <c r="B1" s="1181" t="s">
        <v>647</v>
      </c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27"/>
    </row>
    <row r="2" spans="1:37" ht="20.25" customHeight="1" x14ac:dyDescent="0.3">
      <c r="B2" s="1181" t="s">
        <v>771</v>
      </c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401"/>
    </row>
    <row r="3" spans="1:37" ht="19.5" customHeight="1" x14ac:dyDescent="0.3">
      <c r="A3" s="144"/>
      <c r="B3" s="1182" t="s">
        <v>114</v>
      </c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401"/>
    </row>
    <row r="4" spans="1:37" ht="17.25" customHeight="1" x14ac:dyDescent="0.3">
      <c r="A4" s="144"/>
      <c r="B4" s="1258" t="s">
        <v>789</v>
      </c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  <c r="Q4" s="1182"/>
      <c r="R4" s="1182"/>
      <c r="S4" s="1182"/>
      <c r="T4" s="1182"/>
      <c r="U4" s="1182"/>
      <c r="V4" s="401"/>
    </row>
    <row r="5" spans="1:37" ht="15" customHeight="1" x14ac:dyDescent="0.3">
      <c r="A5" s="1178" t="s">
        <v>127</v>
      </c>
      <c r="B5" s="1178"/>
      <c r="C5" s="275" t="s">
        <v>117</v>
      </c>
      <c r="D5" s="275"/>
      <c r="E5" s="276"/>
      <c r="F5" s="276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401"/>
    </row>
    <row r="6" spans="1:37" ht="15" customHeight="1" x14ac:dyDescent="0.3">
      <c r="A6" s="1178" t="s">
        <v>128</v>
      </c>
      <c r="B6" s="1178"/>
      <c r="C6" s="275" t="s">
        <v>784</v>
      </c>
      <c r="D6" s="275"/>
      <c r="E6" s="276"/>
      <c r="F6" s="276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401"/>
    </row>
    <row r="7" spans="1:37" ht="15" customHeight="1" x14ac:dyDescent="0.3">
      <c r="A7" s="1178" t="s">
        <v>129</v>
      </c>
      <c r="B7" s="1178"/>
      <c r="C7" s="275" t="s">
        <v>617</v>
      </c>
      <c r="D7" s="275"/>
      <c r="E7" s="276"/>
      <c r="F7" s="27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8" spans="1:37" ht="15" customHeight="1" x14ac:dyDescent="0.3">
      <c r="A8" s="144"/>
      <c r="B8" s="144"/>
      <c r="C8" s="144"/>
      <c r="D8" s="144"/>
      <c r="E8" s="144"/>
      <c r="F8" s="147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37" s="26" customFormat="1" ht="35.25" customHeight="1" x14ac:dyDescent="0.3">
      <c r="A9" s="1176" t="s">
        <v>181</v>
      </c>
      <c r="B9" s="1183" t="s">
        <v>182</v>
      </c>
      <c r="C9" s="1183"/>
      <c r="D9" s="1176" t="s">
        <v>124</v>
      </c>
      <c r="E9" s="1183" t="s">
        <v>185</v>
      </c>
      <c r="F9" s="1183"/>
      <c r="G9" s="1183"/>
      <c r="H9" s="1176" t="s">
        <v>187</v>
      </c>
      <c r="I9" s="1176" t="s">
        <v>188</v>
      </c>
      <c r="J9" s="1176" t="s">
        <v>189</v>
      </c>
      <c r="K9" s="1184" t="s">
        <v>190</v>
      </c>
      <c r="L9" s="1176" t="s">
        <v>191</v>
      </c>
      <c r="M9" s="1184" t="s">
        <v>192</v>
      </c>
      <c r="N9" s="1187"/>
      <c r="O9" s="1183" t="s">
        <v>193</v>
      </c>
      <c r="P9" s="1183"/>
      <c r="Q9" s="1183"/>
      <c r="R9" s="1183"/>
      <c r="S9" s="1188" t="s">
        <v>196</v>
      </c>
      <c r="T9" s="1189"/>
      <c r="U9" s="1176" t="s">
        <v>116</v>
      </c>
      <c r="V9" s="2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26" customFormat="1" ht="30" customHeight="1" x14ac:dyDescent="0.3">
      <c r="A10" s="1176"/>
      <c r="B10" s="1183"/>
      <c r="C10" s="1183"/>
      <c r="D10" s="1176"/>
      <c r="E10" s="1183"/>
      <c r="F10" s="1183"/>
      <c r="G10" s="1183"/>
      <c r="H10" s="1176"/>
      <c r="I10" s="1176"/>
      <c r="J10" s="1176"/>
      <c r="K10" s="1185"/>
      <c r="L10" s="1176"/>
      <c r="M10" s="1190" t="s">
        <v>748</v>
      </c>
      <c r="N10" s="1191"/>
      <c r="O10" s="1176" t="s">
        <v>194</v>
      </c>
      <c r="P10" s="1176"/>
      <c r="Q10" s="1176" t="s">
        <v>195</v>
      </c>
      <c r="R10" s="1176"/>
      <c r="S10" s="1190" t="s">
        <v>759</v>
      </c>
      <c r="T10" s="1191"/>
      <c r="U10" s="1176"/>
      <c r="V10" s="2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26" customFormat="1" ht="54" customHeight="1" x14ac:dyDescent="0.3">
      <c r="A11" s="1176"/>
      <c r="B11" s="799" t="s">
        <v>183</v>
      </c>
      <c r="C11" s="799" t="s">
        <v>184</v>
      </c>
      <c r="D11" s="1176"/>
      <c r="E11" s="798" t="s">
        <v>186</v>
      </c>
      <c r="F11" s="799" t="s">
        <v>125</v>
      </c>
      <c r="G11" s="799" t="s">
        <v>126</v>
      </c>
      <c r="H11" s="1176"/>
      <c r="I11" s="1176"/>
      <c r="J11" s="1176"/>
      <c r="K11" s="1186"/>
      <c r="L11" s="1176"/>
      <c r="M11" s="799" t="s">
        <v>323</v>
      </c>
      <c r="N11" s="798" t="s">
        <v>737</v>
      </c>
      <c r="O11" s="799" t="s">
        <v>323</v>
      </c>
      <c r="P11" s="947" t="s">
        <v>737</v>
      </c>
      <c r="Q11" s="799" t="s">
        <v>184</v>
      </c>
      <c r="R11" s="947" t="s">
        <v>737</v>
      </c>
      <c r="S11" s="799" t="s">
        <v>184</v>
      </c>
      <c r="T11" s="947" t="s">
        <v>737</v>
      </c>
      <c r="U11" s="1176"/>
      <c r="V11" s="2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26" customFormat="1" ht="17.25" customHeight="1" x14ac:dyDescent="0.3">
      <c r="A12" s="310">
        <v>1</v>
      </c>
      <c r="B12" s="310">
        <v>2</v>
      </c>
      <c r="C12" s="310">
        <v>3</v>
      </c>
      <c r="D12" s="310">
        <v>4</v>
      </c>
      <c r="E12" s="310">
        <v>5</v>
      </c>
      <c r="F12" s="310">
        <v>6</v>
      </c>
      <c r="G12" s="310">
        <v>7</v>
      </c>
      <c r="H12" s="310">
        <v>8</v>
      </c>
      <c r="I12" s="310">
        <v>9</v>
      </c>
      <c r="J12" s="310">
        <v>10</v>
      </c>
      <c r="K12" s="311">
        <v>11</v>
      </c>
      <c r="L12" s="310">
        <v>12</v>
      </c>
      <c r="M12" s="310">
        <v>13</v>
      </c>
      <c r="N12" s="310">
        <v>14</v>
      </c>
      <c r="O12" s="310">
        <v>15</v>
      </c>
      <c r="P12" s="310">
        <v>16</v>
      </c>
      <c r="Q12" s="310">
        <v>17</v>
      </c>
      <c r="R12" s="310">
        <v>18</v>
      </c>
      <c r="S12" s="310">
        <v>19</v>
      </c>
      <c r="T12" s="310">
        <v>20</v>
      </c>
      <c r="U12" s="310">
        <v>21</v>
      </c>
      <c r="V12" s="2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26" customFormat="1" ht="17.25" customHeight="1" x14ac:dyDescent="0.3">
      <c r="A13" s="919"/>
      <c r="B13" s="919"/>
      <c r="C13" s="919"/>
      <c r="D13" s="919"/>
      <c r="E13" s="919"/>
      <c r="F13" s="920"/>
      <c r="G13" s="921"/>
      <c r="H13" s="922"/>
      <c r="I13" s="922"/>
      <c r="J13" s="922"/>
      <c r="K13" s="921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2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26" customFormat="1" ht="17.25" customHeight="1" x14ac:dyDescent="0.3">
      <c r="A14" s="923"/>
      <c r="B14" s="923"/>
      <c r="C14" s="923"/>
      <c r="D14" s="923"/>
      <c r="E14" s="923"/>
      <c r="F14" s="923"/>
      <c r="G14" s="923"/>
      <c r="H14" s="923"/>
      <c r="I14" s="924"/>
      <c r="J14" s="923"/>
      <c r="K14" s="923"/>
      <c r="L14" s="923"/>
      <c r="M14" s="923"/>
      <c r="N14" s="923"/>
      <c r="O14" s="925"/>
      <c r="P14" s="926"/>
      <c r="Q14" s="925"/>
      <c r="R14" s="926"/>
      <c r="S14" s="925"/>
      <c r="T14" s="926"/>
      <c r="U14" s="923"/>
      <c r="V14" s="25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26" customFormat="1" ht="17.25" customHeight="1" x14ac:dyDescent="0.3">
      <c r="A15" s="923"/>
      <c r="B15" s="923"/>
      <c r="C15" s="923"/>
      <c r="D15" s="923"/>
      <c r="E15" s="923"/>
      <c r="F15" s="923"/>
      <c r="G15" s="923"/>
      <c r="H15" s="923"/>
      <c r="I15" s="924"/>
      <c r="J15" s="923"/>
      <c r="K15" s="923"/>
      <c r="L15" s="923"/>
      <c r="M15" s="923"/>
      <c r="N15" s="923"/>
      <c r="O15" s="925"/>
      <c r="P15" s="926"/>
      <c r="Q15" s="925"/>
      <c r="R15" s="926"/>
      <c r="S15" s="925"/>
      <c r="T15" s="926"/>
      <c r="U15" s="923"/>
      <c r="V15" s="2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6" customFormat="1" ht="17.25" customHeight="1" x14ac:dyDescent="0.3">
      <c r="A16" s="923"/>
      <c r="B16" s="923"/>
      <c r="C16" s="923"/>
      <c r="D16" s="923"/>
      <c r="E16" s="923"/>
      <c r="F16" s="923"/>
      <c r="G16" s="923"/>
      <c r="H16" s="923"/>
      <c r="I16" s="924"/>
      <c r="J16" s="923"/>
      <c r="K16" s="923"/>
      <c r="L16" s="923"/>
      <c r="M16" s="923"/>
      <c r="N16" s="923"/>
      <c r="O16" s="925"/>
      <c r="P16" s="926"/>
      <c r="Q16" s="925"/>
      <c r="R16" s="926"/>
      <c r="S16" s="925"/>
      <c r="T16" s="926"/>
      <c r="U16" s="923"/>
      <c r="V16" s="25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26" customFormat="1" ht="17.25" customHeight="1" x14ac:dyDescent="0.3">
      <c r="A17" s="923"/>
      <c r="B17" s="923"/>
      <c r="C17" s="923"/>
      <c r="D17" s="923"/>
      <c r="E17" s="923"/>
      <c r="F17" s="923"/>
      <c r="G17" s="923"/>
      <c r="H17" s="923"/>
      <c r="I17" s="924"/>
      <c r="J17" s="923"/>
      <c r="K17" s="923"/>
      <c r="L17" s="923"/>
      <c r="M17" s="923"/>
      <c r="N17" s="923"/>
      <c r="O17" s="925"/>
      <c r="P17" s="926"/>
      <c r="Q17" s="925"/>
      <c r="R17" s="926"/>
      <c r="S17" s="925"/>
      <c r="T17" s="926"/>
      <c r="U17" s="923"/>
      <c r="V17" s="2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26" customFormat="1" ht="17.25" customHeight="1" x14ac:dyDescent="0.3">
      <c r="A18" s="923"/>
      <c r="B18" s="923"/>
      <c r="C18" s="923"/>
      <c r="D18" s="923"/>
      <c r="E18" s="923"/>
      <c r="F18" s="923"/>
      <c r="G18" s="923"/>
      <c r="H18" s="923"/>
      <c r="I18" s="924"/>
      <c r="J18" s="923"/>
      <c r="K18" s="923"/>
      <c r="L18" s="923"/>
      <c r="M18" s="923"/>
      <c r="N18" s="923"/>
      <c r="O18" s="925"/>
      <c r="P18" s="926"/>
      <c r="Q18" s="925"/>
      <c r="R18" s="926"/>
      <c r="S18" s="925"/>
      <c r="T18" s="926"/>
      <c r="U18" s="923"/>
      <c r="V18" s="2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26" customFormat="1" ht="17.25" customHeight="1" x14ac:dyDescent="0.3">
      <c r="A19" s="923"/>
      <c r="B19" s="923"/>
      <c r="C19" s="923"/>
      <c r="D19" s="923"/>
      <c r="E19" s="923"/>
      <c r="F19" s="923"/>
      <c r="G19" s="923"/>
      <c r="H19" s="923"/>
      <c r="I19" s="924"/>
      <c r="J19" s="923"/>
      <c r="K19" s="923"/>
      <c r="L19" s="923"/>
      <c r="M19" s="923"/>
      <c r="N19" s="923"/>
      <c r="O19" s="925"/>
      <c r="P19" s="926"/>
      <c r="Q19" s="925"/>
      <c r="R19" s="926"/>
      <c r="S19" s="925"/>
      <c r="T19" s="926"/>
      <c r="U19" s="923"/>
      <c r="V19" s="2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26" customFormat="1" ht="17.25" customHeight="1" x14ac:dyDescent="0.3">
      <c r="A20" s="923"/>
      <c r="B20" s="923"/>
      <c r="C20" s="923"/>
      <c r="D20" s="923"/>
      <c r="E20" s="923"/>
      <c r="F20" s="923"/>
      <c r="G20" s="923"/>
      <c r="H20" s="923"/>
      <c r="I20" s="1259" t="s">
        <v>751</v>
      </c>
      <c r="J20" s="1259"/>
      <c r="K20" s="1259"/>
      <c r="L20" s="1259"/>
      <c r="M20" s="1259"/>
      <c r="N20" s="923"/>
      <c r="O20" s="925"/>
      <c r="P20" s="926"/>
      <c r="Q20" s="925"/>
      <c r="R20" s="926"/>
      <c r="S20" s="925"/>
      <c r="T20" s="926"/>
      <c r="U20" s="923"/>
      <c r="V20" s="2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26" customFormat="1" ht="17.25" customHeight="1" x14ac:dyDescent="0.3">
      <c r="A21" s="923"/>
      <c r="B21" s="923"/>
      <c r="C21" s="923"/>
      <c r="D21" s="923"/>
      <c r="E21" s="923"/>
      <c r="F21" s="923"/>
      <c r="G21" s="923"/>
      <c r="H21" s="923"/>
      <c r="I21" s="1259"/>
      <c r="J21" s="1259"/>
      <c r="K21" s="1259"/>
      <c r="L21" s="1259"/>
      <c r="M21" s="1259"/>
      <c r="N21" s="923"/>
      <c r="O21" s="925"/>
      <c r="P21" s="926"/>
      <c r="Q21" s="925"/>
      <c r="R21" s="926"/>
      <c r="S21" s="925"/>
      <c r="T21" s="926"/>
      <c r="U21" s="923"/>
      <c r="V21" s="2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26" customFormat="1" ht="17.25" customHeight="1" x14ac:dyDescent="0.3">
      <c r="A22" s="923"/>
      <c r="B22" s="923"/>
      <c r="C22" s="923"/>
      <c r="D22" s="923"/>
      <c r="E22" s="923"/>
      <c r="F22" s="923"/>
      <c r="G22" s="923"/>
      <c r="H22" s="923"/>
      <c r="I22" s="1259"/>
      <c r="J22" s="1259"/>
      <c r="K22" s="1259"/>
      <c r="L22" s="1259"/>
      <c r="M22" s="1259"/>
      <c r="N22" s="923"/>
      <c r="O22" s="925"/>
      <c r="P22" s="926"/>
      <c r="Q22" s="925"/>
      <c r="R22" s="926"/>
      <c r="S22" s="925"/>
      <c r="T22" s="926"/>
      <c r="U22" s="923"/>
      <c r="V22" s="2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26" customFormat="1" ht="17.25" customHeight="1" x14ac:dyDescent="0.3">
      <c r="A23" s="923"/>
      <c r="B23" s="923"/>
      <c r="C23" s="923"/>
      <c r="D23" s="923"/>
      <c r="E23" s="923"/>
      <c r="F23" s="923"/>
      <c r="G23" s="923"/>
      <c r="H23" s="923"/>
      <c r="I23" s="1259"/>
      <c r="J23" s="1259"/>
      <c r="K23" s="1259"/>
      <c r="L23" s="1259"/>
      <c r="M23" s="1259"/>
      <c r="N23" s="923"/>
      <c r="O23" s="925"/>
      <c r="P23" s="926"/>
      <c r="Q23" s="925"/>
      <c r="R23" s="926"/>
      <c r="S23" s="925"/>
      <c r="T23" s="926"/>
      <c r="U23" s="923"/>
      <c r="V23" s="2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26" customFormat="1" ht="17.25" customHeight="1" x14ac:dyDescent="0.3">
      <c r="A24" s="923"/>
      <c r="B24" s="923"/>
      <c r="C24" s="923"/>
      <c r="D24" s="923"/>
      <c r="E24" s="923"/>
      <c r="F24" s="923"/>
      <c r="G24" s="923"/>
      <c r="H24" s="923"/>
      <c r="I24" s="924"/>
      <c r="J24" s="923"/>
      <c r="K24" s="923"/>
      <c r="L24" s="923"/>
      <c r="M24" s="923"/>
      <c r="N24" s="923"/>
      <c r="O24" s="925"/>
      <c r="P24" s="926"/>
      <c r="Q24" s="925"/>
      <c r="R24" s="926"/>
      <c r="S24" s="925"/>
      <c r="T24" s="926"/>
      <c r="U24" s="923"/>
      <c r="V24" s="2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26" customFormat="1" ht="17.25" customHeight="1" x14ac:dyDescent="0.3">
      <c r="A25" s="923"/>
      <c r="B25" s="923"/>
      <c r="C25" s="923"/>
      <c r="D25" s="923"/>
      <c r="E25" s="923"/>
      <c r="F25" s="923"/>
      <c r="G25" s="923"/>
      <c r="H25" s="923"/>
      <c r="I25" s="924"/>
      <c r="J25" s="923"/>
      <c r="K25" s="923"/>
      <c r="L25" s="923"/>
      <c r="M25" s="923"/>
      <c r="N25" s="923"/>
      <c r="O25" s="925"/>
      <c r="P25" s="926"/>
      <c r="Q25" s="925"/>
      <c r="R25" s="926"/>
      <c r="S25" s="925"/>
      <c r="T25" s="926"/>
      <c r="U25" s="923"/>
      <c r="V25" s="2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26" customFormat="1" ht="17.25" customHeight="1" x14ac:dyDescent="0.3">
      <c r="A26" s="923"/>
      <c r="B26" s="923"/>
      <c r="C26" s="923"/>
      <c r="D26" s="923"/>
      <c r="E26" s="923"/>
      <c r="F26" s="923"/>
      <c r="G26" s="923"/>
      <c r="H26" s="923"/>
      <c r="I26" s="924"/>
      <c r="J26" s="923"/>
      <c r="K26" s="923"/>
      <c r="L26" s="923"/>
      <c r="M26" s="923"/>
      <c r="N26" s="923"/>
      <c r="O26" s="925"/>
      <c r="P26" s="926"/>
      <c r="Q26" s="925"/>
      <c r="R26" s="926"/>
      <c r="S26" s="925"/>
      <c r="T26" s="926"/>
      <c r="U26" s="923"/>
      <c r="V26" s="2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26" customFormat="1" ht="17.25" customHeight="1" x14ac:dyDescent="0.3">
      <c r="A27" s="923"/>
      <c r="B27" s="923"/>
      <c r="C27" s="923"/>
      <c r="D27" s="923"/>
      <c r="E27" s="923"/>
      <c r="F27" s="923"/>
      <c r="G27" s="923"/>
      <c r="H27" s="923"/>
      <c r="I27" s="924"/>
      <c r="J27" s="923"/>
      <c r="K27" s="923"/>
      <c r="L27" s="923"/>
      <c r="M27" s="923"/>
      <c r="N27" s="923"/>
      <c r="O27" s="925"/>
      <c r="P27" s="926"/>
      <c r="Q27" s="925"/>
      <c r="R27" s="926"/>
      <c r="S27" s="925"/>
      <c r="T27" s="926"/>
      <c r="U27" s="923"/>
      <c r="V27" s="2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26" customFormat="1" ht="17.25" customHeight="1" x14ac:dyDescent="0.3">
      <c r="A28" s="923"/>
      <c r="B28" s="923"/>
      <c r="C28" s="923"/>
      <c r="D28" s="923"/>
      <c r="E28" s="923"/>
      <c r="F28" s="923"/>
      <c r="G28" s="923"/>
      <c r="H28" s="923"/>
      <c r="I28" s="924"/>
      <c r="J28" s="923"/>
      <c r="K28" s="923"/>
      <c r="L28" s="923"/>
      <c r="M28" s="923"/>
      <c r="N28" s="923"/>
      <c r="O28" s="925"/>
      <c r="P28" s="926"/>
      <c r="Q28" s="925"/>
      <c r="R28" s="926"/>
      <c r="S28" s="925"/>
      <c r="T28" s="926"/>
      <c r="U28" s="923"/>
      <c r="V28" s="2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26" customFormat="1" ht="17.25" customHeight="1" x14ac:dyDescent="0.3">
      <c r="A29" s="923"/>
      <c r="B29" s="923"/>
      <c r="C29" s="923"/>
      <c r="D29" s="923"/>
      <c r="E29" s="923"/>
      <c r="F29" s="923"/>
      <c r="G29" s="923"/>
      <c r="H29" s="923"/>
      <c r="I29" s="924"/>
      <c r="J29" s="923"/>
      <c r="K29" s="923"/>
      <c r="L29" s="923"/>
      <c r="M29" s="923"/>
      <c r="N29" s="923"/>
      <c r="O29" s="925"/>
      <c r="P29" s="926"/>
      <c r="Q29" s="925"/>
      <c r="R29" s="926"/>
      <c r="S29" s="925"/>
      <c r="T29" s="926"/>
      <c r="U29" s="923"/>
      <c r="V29" s="2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26" customFormat="1" ht="17.25" customHeight="1" x14ac:dyDescent="0.3">
      <c r="A30" s="923"/>
      <c r="B30" s="923"/>
      <c r="C30" s="923"/>
      <c r="D30" s="923"/>
      <c r="E30" s="923"/>
      <c r="F30" s="923"/>
      <c r="G30" s="923"/>
      <c r="H30" s="923"/>
      <c r="I30" s="924"/>
      <c r="J30" s="923"/>
      <c r="K30" s="923"/>
      <c r="L30" s="923"/>
      <c r="M30" s="923"/>
      <c r="N30" s="923"/>
      <c r="O30" s="925"/>
      <c r="P30" s="926"/>
      <c r="Q30" s="925"/>
      <c r="R30" s="926"/>
      <c r="S30" s="925"/>
      <c r="T30" s="926"/>
      <c r="U30" s="923"/>
      <c r="V30" s="2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26" customFormat="1" ht="17.25" customHeight="1" x14ac:dyDescent="0.3">
      <c r="A31" s="923"/>
      <c r="B31" s="923"/>
      <c r="C31" s="923"/>
      <c r="D31" s="923"/>
      <c r="E31" s="923"/>
      <c r="F31" s="923"/>
      <c r="G31" s="923"/>
      <c r="H31" s="923"/>
      <c r="I31" s="924"/>
      <c r="J31" s="923"/>
      <c r="K31" s="923"/>
      <c r="L31" s="923"/>
      <c r="M31" s="923"/>
      <c r="N31" s="923"/>
      <c r="O31" s="925"/>
      <c r="P31" s="926"/>
      <c r="Q31" s="925"/>
      <c r="R31" s="926"/>
      <c r="S31" s="925"/>
      <c r="T31" s="926"/>
      <c r="U31" s="923"/>
      <c r="V31" s="2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26" customFormat="1" ht="17.25" customHeight="1" x14ac:dyDescent="0.3">
      <c r="A32" s="923"/>
      <c r="B32" s="923"/>
      <c r="C32" s="923"/>
      <c r="D32" s="923"/>
      <c r="E32" s="923"/>
      <c r="F32" s="923"/>
      <c r="G32" s="923"/>
      <c r="H32" s="923"/>
      <c r="I32" s="924"/>
      <c r="J32" s="923"/>
      <c r="K32" s="923"/>
      <c r="L32" s="923"/>
      <c r="M32" s="923"/>
      <c r="N32" s="923"/>
      <c r="O32" s="925"/>
      <c r="P32" s="926"/>
      <c r="Q32" s="925"/>
      <c r="R32" s="926"/>
      <c r="S32" s="925"/>
      <c r="T32" s="926"/>
      <c r="U32" s="923"/>
      <c r="V32" s="2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26" customFormat="1" ht="17.25" customHeight="1" x14ac:dyDescent="0.3">
      <c r="A33" s="923"/>
      <c r="B33" s="923"/>
      <c r="C33" s="923"/>
      <c r="D33" s="923"/>
      <c r="E33" s="923"/>
      <c r="F33" s="923"/>
      <c r="G33" s="923"/>
      <c r="H33" s="923"/>
      <c r="I33" s="924"/>
      <c r="J33" s="923"/>
      <c r="K33" s="923"/>
      <c r="L33" s="923"/>
      <c r="M33" s="923"/>
      <c r="N33" s="923"/>
      <c r="O33" s="925"/>
      <c r="P33" s="926"/>
      <c r="Q33" s="925"/>
      <c r="R33" s="926"/>
      <c r="S33" s="925"/>
      <c r="T33" s="926"/>
      <c r="U33" s="923"/>
      <c r="V33" s="2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26" customFormat="1" ht="17.25" customHeight="1" x14ac:dyDescent="0.3">
      <c r="A34" s="923"/>
      <c r="B34" s="923"/>
      <c r="C34" s="923"/>
      <c r="D34" s="923"/>
      <c r="E34" s="923"/>
      <c r="F34" s="923"/>
      <c r="G34" s="923"/>
      <c r="H34" s="923"/>
      <c r="I34" s="924"/>
      <c r="J34" s="923"/>
      <c r="K34" s="923"/>
      <c r="L34" s="923"/>
      <c r="M34" s="923"/>
      <c r="N34" s="923"/>
      <c r="O34" s="925"/>
      <c r="P34" s="926"/>
      <c r="Q34" s="925"/>
      <c r="R34" s="926"/>
      <c r="S34" s="925"/>
      <c r="T34" s="926"/>
      <c r="U34" s="923"/>
      <c r="V34" s="2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26" customFormat="1" ht="17.25" customHeight="1" x14ac:dyDescent="0.3">
      <c r="A35" s="923"/>
      <c r="B35" s="923"/>
      <c r="C35" s="923"/>
      <c r="D35" s="923"/>
      <c r="E35" s="923"/>
      <c r="F35" s="923"/>
      <c r="G35" s="923"/>
      <c r="H35" s="923"/>
      <c r="I35" s="924"/>
      <c r="J35" s="923"/>
      <c r="K35" s="923"/>
      <c r="L35" s="923"/>
      <c r="M35" s="923"/>
      <c r="N35" s="923"/>
      <c r="O35" s="925"/>
      <c r="P35" s="926"/>
      <c r="Q35" s="925"/>
      <c r="R35" s="926"/>
      <c r="S35" s="925"/>
      <c r="T35" s="926"/>
      <c r="U35" s="923"/>
      <c r="V35" s="2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26" customFormat="1" ht="17.25" customHeight="1" x14ac:dyDescent="0.3">
      <c r="A36" s="923"/>
      <c r="B36" s="923"/>
      <c r="C36" s="923"/>
      <c r="D36" s="923"/>
      <c r="E36" s="923"/>
      <c r="F36" s="923"/>
      <c r="G36" s="923"/>
      <c r="H36" s="923"/>
      <c r="I36" s="924"/>
      <c r="J36" s="923"/>
      <c r="K36" s="923"/>
      <c r="L36" s="923"/>
      <c r="M36" s="923"/>
      <c r="N36" s="923"/>
      <c r="O36" s="925"/>
      <c r="P36" s="926"/>
      <c r="Q36" s="925"/>
      <c r="R36" s="926"/>
      <c r="S36" s="925"/>
      <c r="T36" s="926"/>
      <c r="U36" s="923"/>
      <c r="V36" s="2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26" customFormat="1" ht="17.25" customHeight="1" x14ac:dyDescent="0.3">
      <c r="A37" s="923"/>
      <c r="B37" s="923"/>
      <c r="C37" s="923"/>
      <c r="D37" s="923"/>
      <c r="E37" s="923"/>
      <c r="F37" s="923"/>
      <c r="G37" s="923"/>
      <c r="H37" s="923"/>
      <c r="I37" s="924"/>
      <c r="J37" s="923"/>
      <c r="K37" s="923"/>
      <c r="L37" s="923"/>
      <c r="M37" s="923"/>
      <c r="N37" s="923"/>
      <c r="O37" s="925"/>
      <c r="P37" s="926"/>
      <c r="Q37" s="925"/>
      <c r="R37" s="926"/>
      <c r="S37" s="925"/>
      <c r="T37" s="926"/>
      <c r="U37" s="923"/>
      <c r="V37" s="2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6.5" x14ac:dyDescent="0.3">
      <c r="A38" s="927"/>
      <c r="B38" s="928"/>
      <c r="C38" s="929"/>
      <c r="D38" s="930"/>
      <c r="E38" s="931"/>
      <c r="F38" s="932"/>
      <c r="G38" s="927"/>
      <c r="H38" s="933"/>
      <c r="I38" s="934"/>
      <c r="J38" s="927"/>
      <c r="K38" s="927"/>
      <c r="L38" s="927"/>
      <c r="M38" s="927"/>
      <c r="N38" s="935"/>
      <c r="O38" s="927"/>
      <c r="P38" s="936"/>
      <c r="Q38" s="937"/>
      <c r="R38" s="938"/>
      <c r="S38" s="937"/>
      <c r="T38" s="938"/>
      <c r="U38" s="294"/>
    </row>
    <row r="39" spans="1:37" ht="16.5" x14ac:dyDescent="0.3">
      <c r="A39" s="1262"/>
      <c r="B39" s="1262"/>
      <c r="C39" s="1262"/>
      <c r="D39" s="1262"/>
      <c r="E39" s="1262"/>
      <c r="F39" s="1262"/>
      <c r="G39" s="1262"/>
      <c r="H39" s="1262"/>
      <c r="I39" s="927"/>
      <c r="J39" s="927"/>
      <c r="K39" s="927"/>
      <c r="L39" s="927"/>
      <c r="M39" s="939"/>
      <c r="N39" s="940"/>
      <c r="O39" s="941"/>
      <c r="P39" s="942">
        <f>SUM(P14:P38)</f>
        <v>0</v>
      </c>
      <c r="Q39" s="941"/>
      <c r="R39" s="942"/>
      <c r="S39" s="941"/>
      <c r="T39" s="942"/>
      <c r="U39" s="294"/>
    </row>
    <row r="40" spans="1:37" ht="16.5" x14ac:dyDescent="0.3">
      <c r="A40" s="144"/>
      <c r="B40" s="144"/>
      <c r="C40" s="144"/>
      <c r="D40" s="144"/>
      <c r="E40" s="144"/>
      <c r="F40" s="147"/>
      <c r="G40" s="144"/>
      <c r="H40" s="57"/>
      <c r="I40" s="57"/>
      <c r="J40" s="144"/>
      <c r="K40" s="144"/>
      <c r="L40" s="144"/>
      <c r="M40" s="144"/>
      <c r="N40" s="144"/>
      <c r="O40" s="144"/>
      <c r="P40" s="144"/>
      <c r="Q40" s="546"/>
      <c r="R40" s="144"/>
      <c r="S40" s="144"/>
      <c r="T40" s="144"/>
      <c r="U40" s="144"/>
    </row>
    <row r="41" spans="1:37" ht="16.5" x14ac:dyDescent="0.3">
      <c r="A41" s="1219" t="s">
        <v>112</v>
      </c>
      <c r="B41" s="1219"/>
      <c r="C41" s="1219"/>
      <c r="D41" s="1219"/>
      <c r="E41" s="1219"/>
      <c r="F41" s="1219"/>
      <c r="G41" s="144"/>
      <c r="H41" s="57"/>
      <c r="I41" s="57"/>
      <c r="J41" s="144"/>
      <c r="K41" s="144"/>
      <c r="L41" s="144"/>
      <c r="M41" s="144"/>
      <c r="N41" s="144"/>
      <c r="O41" s="144"/>
      <c r="P41" s="144"/>
      <c r="Q41" s="144"/>
      <c r="R41" s="1257" t="s">
        <v>777</v>
      </c>
      <c r="S41" s="1257"/>
      <c r="T41" s="1257"/>
      <c r="U41" s="144"/>
    </row>
    <row r="42" spans="1:37" ht="16.5" x14ac:dyDescent="0.3">
      <c r="A42" s="1219" t="s">
        <v>782</v>
      </c>
      <c r="B42" s="1219"/>
      <c r="C42" s="1219"/>
      <c r="D42" s="1219"/>
      <c r="E42" s="1219"/>
      <c r="F42" s="1219"/>
      <c r="G42" s="144"/>
      <c r="H42" s="57"/>
      <c r="I42" s="57"/>
      <c r="J42" s="144"/>
      <c r="K42" s="144"/>
      <c r="L42" s="144"/>
      <c r="M42" s="144"/>
      <c r="N42" s="144"/>
      <c r="O42" s="144"/>
      <c r="P42" s="144"/>
      <c r="Q42" s="144"/>
      <c r="R42" s="1223" t="s">
        <v>121</v>
      </c>
      <c r="S42" s="1223"/>
      <c r="T42" s="1223"/>
      <c r="U42" s="144"/>
    </row>
    <row r="43" spans="1:37" ht="16.5" x14ac:dyDescent="0.3">
      <c r="A43" s="1219" t="s">
        <v>76</v>
      </c>
      <c r="B43" s="1219"/>
      <c r="C43" s="1219"/>
      <c r="D43" s="1219"/>
      <c r="E43" s="1219"/>
      <c r="F43" s="1219"/>
      <c r="G43" s="144"/>
      <c r="H43" s="57"/>
      <c r="I43" s="57"/>
      <c r="J43" s="144"/>
      <c r="K43" s="144"/>
      <c r="L43" s="144"/>
      <c r="M43" s="144"/>
      <c r="N43" s="144"/>
      <c r="O43" s="144"/>
      <c r="P43" s="144"/>
      <c r="Q43" s="144"/>
      <c r="R43" s="148"/>
      <c r="S43" s="148"/>
      <c r="T43" s="148"/>
      <c r="U43" s="144"/>
    </row>
    <row r="44" spans="1:37" ht="16.5" x14ac:dyDescent="0.3">
      <c r="A44" s="797"/>
      <c r="B44" s="797"/>
      <c r="C44" s="797"/>
      <c r="D44" s="797"/>
      <c r="E44" s="144"/>
      <c r="F44" s="147"/>
      <c r="G44" s="144"/>
      <c r="H44" s="57"/>
      <c r="I44" s="57"/>
      <c r="J44" s="144"/>
      <c r="K44" s="144"/>
      <c r="L44" s="144"/>
      <c r="M44" s="144"/>
      <c r="N44" s="144"/>
      <c r="O44" s="144"/>
      <c r="P44" s="144"/>
      <c r="Q44" s="144"/>
      <c r="R44" s="148"/>
      <c r="S44" s="148"/>
      <c r="T44" s="148"/>
      <c r="U44" s="144"/>
    </row>
    <row r="45" spans="1:37" ht="16.5" x14ac:dyDescent="0.3">
      <c r="A45" s="149"/>
      <c r="B45" s="797"/>
      <c r="C45" s="795"/>
      <c r="D45" s="149"/>
      <c r="E45" s="144"/>
      <c r="F45" s="147"/>
      <c r="G45" s="144"/>
      <c r="H45" s="57"/>
      <c r="I45" s="57"/>
      <c r="J45" s="144"/>
      <c r="K45" s="144"/>
      <c r="L45" s="144"/>
      <c r="M45" s="144"/>
      <c r="N45" s="144"/>
      <c r="O45" s="144"/>
      <c r="P45" s="144"/>
      <c r="Q45" s="144"/>
      <c r="R45" s="796"/>
      <c r="S45" s="57"/>
      <c r="T45" s="57"/>
      <c r="U45" s="144"/>
    </row>
    <row r="46" spans="1:37" ht="16.5" x14ac:dyDescent="0.3">
      <c r="A46" s="1224" t="s">
        <v>745</v>
      </c>
      <c r="B46" s="1224"/>
      <c r="C46" s="1224"/>
      <c r="D46" s="1224"/>
      <c r="E46" s="1224"/>
      <c r="F46" s="1224"/>
      <c r="G46" s="144"/>
      <c r="H46" s="57"/>
      <c r="I46" s="57"/>
      <c r="J46" s="144"/>
      <c r="K46" s="144"/>
      <c r="L46" s="144"/>
      <c r="M46" s="144"/>
      <c r="N46" s="150"/>
      <c r="O46" s="144"/>
      <c r="P46" s="144"/>
      <c r="Q46" s="144"/>
      <c r="R46" s="1224" t="s">
        <v>769</v>
      </c>
      <c r="S46" s="1224"/>
      <c r="T46" s="1224"/>
      <c r="U46" s="144"/>
    </row>
    <row r="47" spans="1:37" ht="16.5" x14ac:dyDescent="0.3">
      <c r="A47" s="1260" t="s">
        <v>746</v>
      </c>
      <c r="B47" s="1260"/>
      <c r="C47" s="1260"/>
      <c r="D47" s="1260"/>
      <c r="E47" s="1260"/>
      <c r="F47" s="1260"/>
      <c r="G47" s="144"/>
      <c r="H47" s="57"/>
      <c r="I47" s="57"/>
      <c r="J47" s="144"/>
      <c r="K47" s="144"/>
      <c r="L47" s="144"/>
      <c r="M47" s="144"/>
      <c r="N47" s="144"/>
      <c r="O47" s="144"/>
      <c r="P47" s="144"/>
      <c r="Q47" s="144"/>
      <c r="R47" s="1261" t="s">
        <v>770</v>
      </c>
      <c r="S47" s="1261"/>
      <c r="T47" s="1261"/>
      <c r="U47" s="144"/>
    </row>
    <row r="48" spans="1:37" ht="16.5" x14ac:dyDescent="0.3">
      <c r="A48" s="144"/>
      <c r="B48" s="144"/>
      <c r="C48" s="144"/>
      <c r="D48" s="144"/>
      <c r="E48" s="144"/>
      <c r="F48" s="147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6.5" x14ac:dyDescent="0.3">
      <c r="A49" s="144"/>
      <c r="B49" s="144"/>
      <c r="C49" s="144"/>
      <c r="D49" s="144"/>
      <c r="E49" s="144"/>
      <c r="F49" s="147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6.5" x14ac:dyDescent="0.3">
      <c r="A50" s="144"/>
      <c r="B50" s="144"/>
      <c r="C50" s="144"/>
      <c r="D50" s="144"/>
      <c r="E50" s="144"/>
      <c r="F50" s="147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148" spans="21:22" x14ac:dyDescent="0.3">
      <c r="U148" s="138"/>
      <c r="V148" s="52"/>
    </row>
    <row r="149" spans="21:22" x14ac:dyDescent="0.3">
      <c r="U149" s="139"/>
      <c r="V149" s="52"/>
    </row>
    <row r="150" spans="21:22" x14ac:dyDescent="0.3">
      <c r="U150" s="140"/>
      <c r="V150" s="64"/>
    </row>
    <row r="151" spans="21:22" x14ac:dyDescent="0.3">
      <c r="U151" s="141"/>
      <c r="V151" s="25"/>
    </row>
  </sheetData>
  <autoFilter ref="P1:P151"/>
  <mergeCells count="35">
    <mergeCell ref="I20:M23"/>
    <mergeCell ref="A46:F46"/>
    <mergeCell ref="R46:T46"/>
    <mergeCell ref="A47:F47"/>
    <mergeCell ref="R47:T47"/>
    <mergeCell ref="A39:H39"/>
    <mergeCell ref="A41:F41"/>
    <mergeCell ref="R41:T41"/>
    <mergeCell ref="A42:F42"/>
    <mergeCell ref="R42:T42"/>
    <mergeCell ref="A43:F43"/>
    <mergeCell ref="M9:N9"/>
    <mergeCell ref="S9:T9"/>
    <mergeCell ref="U9:U11"/>
    <mergeCell ref="M10:N10"/>
    <mergeCell ref="O10:P10"/>
    <mergeCell ref="Q10:R10"/>
    <mergeCell ref="S10:T10"/>
    <mergeCell ref="O9:R9"/>
    <mergeCell ref="H9:H11"/>
    <mergeCell ref="B1:U1"/>
    <mergeCell ref="B2:U2"/>
    <mergeCell ref="B3:U3"/>
    <mergeCell ref="B4:U4"/>
    <mergeCell ref="A5:B5"/>
    <mergeCell ref="A6:B6"/>
    <mergeCell ref="A7:B7"/>
    <mergeCell ref="A9:A11"/>
    <mergeCell ref="B9:C10"/>
    <mergeCell ref="D9:D11"/>
    <mergeCell ref="E9:G10"/>
    <mergeCell ref="I9:I11"/>
    <mergeCell ref="J9:J11"/>
    <mergeCell ref="K9:K11"/>
    <mergeCell ref="L9:L11"/>
  </mergeCells>
  <printOptions horizontalCentered="1" verticalCentered="1"/>
  <pageMargins left="0.75" right="0.5" top="0.55118110236220497" bottom="0.27559055118110198" header="0.118110236220472" footer="0.196850393700787"/>
  <pageSetup paperSize="5" scale="55" orientation="landscape" horizontalDpi="4294967293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01"/>
  <sheetViews>
    <sheetView zoomScale="70" zoomScaleNormal="70" workbookViewId="0">
      <selection activeCell="O33" sqref="O33"/>
    </sheetView>
  </sheetViews>
  <sheetFormatPr defaultRowHeight="15" x14ac:dyDescent="0.2"/>
  <cols>
    <col min="1" max="1" width="7" style="9" customWidth="1"/>
    <col min="2" max="2" width="14.28515625" style="394" customWidth="1"/>
    <col min="3" max="3" width="24.28515625" style="9" customWidth="1"/>
    <col min="4" max="4" width="10.140625" style="9" customWidth="1"/>
    <col min="5" max="5" width="20.28515625" style="9" customWidth="1"/>
    <col min="6" max="6" width="13.28515625" style="9" customWidth="1"/>
    <col min="7" max="7" width="8.5703125" style="9" customWidth="1"/>
    <col min="8" max="8" width="14.42578125" style="9" customWidth="1"/>
    <col min="9" max="9" width="9.28515625" style="9" customWidth="1"/>
    <col min="10" max="10" width="12.7109375" style="9" customWidth="1"/>
    <col min="11" max="11" width="10.7109375" style="9" customWidth="1"/>
    <col min="12" max="12" width="12.28515625" style="9" customWidth="1"/>
    <col min="13" max="13" width="10.5703125" style="9" customWidth="1"/>
    <col min="14" max="14" width="25.7109375" style="9" customWidth="1"/>
    <col min="15" max="15" width="10.42578125" style="9" customWidth="1"/>
    <col min="16" max="16" width="23.85546875" style="13" customWidth="1"/>
    <col min="17" max="17" width="10.42578125" style="13" bestFit="1" customWidth="1"/>
    <col min="18" max="18" width="21" style="9" customWidth="1"/>
    <col min="19" max="19" width="2.85546875" style="9" customWidth="1"/>
    <col min="20" max="20" width="22.5703125" style="9" customWidth="1"/>
    <col min="21" max="21" width="15.42578125" style="9" customWidth="1"/>
    <col min="22" max="22" width="16.42578125" style="9" customWidth="1"/>
    <col min="23" max="16384" width="9.140625" style="9"/>
  </cols>
  <sheetData>
    <row r="1" spans="1:30" ht="20.100000000000001" customHeight="1" x14ac:dyDescent="0.25">
      <c r="A1" s="1250" t="s">
        <v>644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</row>
    <row r="2" spans="1:30" ht="20.100000000000001" customHeight="1" x14ac:dyDescent="0.25">
      <c r="A2" s="1250" t="s">
        <v>3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</row>
    <row r="3" spans="1:30" ht="20.100000000000001" customHeight="1" x14ac:dyDescent="0.25">
      <c r="A3" s="1250" t="s">
        <v>778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</row>
    <row r="4" spans="1:30" ht="21" customHeight="1" x14ac:dyDescent="0.25">
      <c r="A4" s="392" t="s">
        <v>735</v>
      </c>
      <c r="B4" s="392"/>
      <c r="C4" s="392"/>
      <c r="D4" s="379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 t="s">
        <v>576</v>
      </c>
      <c r="Q4" s="381"/>
      <c r="R4" s="379"/>
    </row>
    <row r="5" spans="1:30" ht="17.100000000000001" customHeight="1" x14ac:dyDescent="0.25">
      <c r="A5" s="1247" t="s">
        <v>577</v>
      </c>
      <c r="B5" s="1247" t="s">
        <v>578</v>
      </c>
      <c r="C5" s="1247" t="s">
        <v>579</v>
      </c>
      <c r="D5" s="1247" t="s">
        <v>580</v>
      </c>
      <c r="E5" s="1247" t="s">
        <v>581</v>
      </c>
      <c r="F5" s="1247" t="s">
        <v>582</v>
      </c>
      <c r="G5" s="1247" t="s">
        <v>583</v>
      </c>
      <c r="H5" s="1247" t="s">
        <v>584</v>
      </c>
      <c r="I5" s="1253" t="s">
        <v>272</v>
      </c>
      <c r="J5" s="1254"/>
      <c r="K5" s="1254"/>
      <c r="L5" s="1254"/>
      <c r="M5" s="1255"/>
      <c r="N5" s="1247" t="s">
        <v>730</v>
      </c>
      <c r="O5" s="1247" t="s">
        <v>587</v>
      </c>
      <c r="P5" s="1247" t="s">
        <v>731</v>
      </c>
      <c r="Q5" s="1251" t="s">
        <v>637</v>
      </c>
      <c r="R5" s="1247" t="s">
        <v>589</v>
      </c>
    </row>
    <row r="6" spans="1:30" ht="38.25" customHeight="1" x14ac:dyDescent="0.2">
      <c r="A6" s="1247"/>
      <c r="B6" s="1247"/>
      <c r="C6" s="1247"/>
      <c r="D6" s="1247"/>
      <c r="E6" s="1247"/>
      <c r="F6" s="1247"/>
      <c r="G6" s="1247"/>
      <c r="H6" s="1247"/>
      <c r="I6" s="397" t="s">
        <v>638</v>
      </c>
      <c r="J6" s="397" t="s">
        <v>591</v>
      </c>
      <c r="K6" s="397" t="s">
        <v>592</v>
      </c>
      <c r="L6" s="397" t="s">
        <v>593</v>
      </c>
      <c r="M6" s="397" t="s">
        <v>2</v>
      </c>
      <c r="N6" s="1247"/>
      <c r="O6" s="1247"/>
      <c r="P6" s="1247"/>
      <c r="Q6" s="1252"/>
      <c r="R6" s="1247"/>
    </row>
    <row r="7" spans="1:30" s="12" customFormat="1" ht="17.100000000000001" customHeight="1" x14ac:dyDescent="0.3">
      <c r="A7" s="398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8">
        <v>11</v>
      </c>
      <c r="L7" s="398">
        <v>12</v>
      </c>
      <c r="M7" s="398">
        <v>13</v>
      </c>
      <c r="N7" s="398">
        <v>14</v>
      </c>
      <c r="O7" s="398">
        <v>15</v>
      </c>
      <c r="P7" s="398">
        <v>16</v>
      </c>
      <c r="Q7" s="398">
        <v>17</v>
      </c>
      <c r="R7" s="398">
        <v>18</v>
      </c>
      <c r="S7" s="3"/>
      <c r="T7" s="3"/>
      <c r="U7" s="3"/>
      <c r="V7" s="9"/>
      <c r="W7" s="9"/>
      <c r="X7" s="9"/>
      <c r="Y7" s="9"/>
      <c r="Z7" s="9"/>
      <c r="AA7" s="9"/>
      <c r="AB7" s="9"/>
      <c r="AC7" s="9"/>
      <c r="AD7" s="9"/>
    </row>
    <row r="8" spans="1:30" s="12" customFormat="1" ht="17.100000000000001" customHeight="1" x14ac:dyDescent="0.3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"/>
      <c r="T8" s="3"/>
      <c r="U8" s="3"/>
      <c r="V8" s="9"/>
      <c r="W8" s="9"/>
      <c r="X8" s="9"/>
      <c r="Y8" s="9"/>
      <c r="Z8" s="9"/>
      <c r="AA8" s="9"/>
      <c r="AB8" s="9"/>
      <c r="AC8" s="9"/>
      <c r="AD8" s="9"/>
    </row>
    <row r="9" spans="1:30" s="12" customFormat="1" ht="17.100000000000001" customHeight="1" x14ac:dyDescent="0.3">
      <c r="A9" s="382"/>
      <c r="B9" s="382" t="s">
        <v>23</v>
      </c>
      <c r="C9" s="383" t="s">
        <v>24</v>
      </c>
      <c r="D9" s="382"/>
      <c r="E9" s="382"/>
      <c r="F9" s="382"/>
      <c r="G9" s="382"/>
      <c r="H9" s="384"/>
      <c r="I9" s="382"/>
      <c r="J9" s="382"/>
      <c r="K9" s="382"/>
      <c r="L9" s="382"/>
      <c r="M9" s="385"/>
      <c r="N9" s="382"/>
      <c r="O9" s="443">
        <v>0</v>
      </c>
      <c r="P9" s="443">
        <v>0</v>
      </c>
      <c r="Q9" s="384"/>
      <c r="R9" s="382"/>
      <c r="S9" s="3"/>
      <c r="T9" s="3"/>
      <c r="U9" s="3"/>
      <c r="V9" s="9"/>
      <c r="W9" s="9"/>
      <c r="X9" s="9"/>
      <c r="Y9" s="9"/>
      <c r="Z9" s="9"/>
      <c r="AA9" s="9"/>
      <c r="AB9" s="9"/>
      <c r="AC9" s="9"/>
      <c r="AD9" s="9"/>
    </row>
    <row r="10" spans="1:30" s="12" customFormat="1" ht="17.100000000000001" customHeight="1" x14ac:dyDescent="0.3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"/>
      <c r="T10" s="3"/>
      <c r="U10" s="3"/>
      <c r="V10" s="9"/>
      <c r="W10" s="9"/>
      <c r="X10" s="9"/>
      <c r="Y10" s="9"/>
      <c r="Z10" s="9"/>
      <c r="AA10" s="9"/>
      <c r="AB10" s="9"/>
      <c r="AC10" s="9"/>
      <c r="AD10" s="9"/>
    </row>
    <row r="11" spans="1:30" s="373" customFormat="1" ht="17.100000000000001" customHeight="1" x14ac:dyDescent="0.3">
      <c r="A11" s="382"/>
      <c r="B11" s="382" t="s">
        <v>25</v>
      </c>
      <c r="C11" s="383" t="s">
        <v>26</v>
      </c>
      <c r="D11" s="382"/>
      <c r="E11" s="382"/>
      <c r="F11" s="382"/>
      <c r="G11" s="382"/>
      <c r="H11" s="384"/>
      <c r="I11" s="382"/>
      <c r="J11" s="382"/>
      <c r="K11" s="382"/>
      <c r="L11" s="382"/>
      <c r="M11" s="385"/>
      <c r="N11" s="382"/>
      <c r="O11" s="443">
        <v>0</v>
      </c>
      <c r="P11" s="443">
        <v>0</v>
      </c>
      <c r="Q11" s="384"/>
      <c r="R11" s="382"/>
      <c r="S11" s="916"/>
      <c r="T11" s="372"/>
      <c r="U11" s="372"/>
    </row>
    <row r="12" spans="1:30" ht="17.100000000000001" customHeight="1" x14ac:dyDescent="0.3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916"/>
      <c r="T12" s="3"/>
      <c r="U12" s="3"/>
    </row>
    <row r="13" spans="1:30" s="373" customFormat="1" ht="17.100000000000001" customHeight="1" x14ac:dyDescent="0.3">
      <c r="A13" s="382"/>
      <c r="B13" s="382" t="s">
        <v>27</v>
      </c>
      <c r="C13" s="383" t="s">
        <v>28</v>
      </c>
      <c r="D13" s="382"/>
      <c r="E13" s="382"/>
      <c r="F13" s="382"/>
      <c r="G13" s="382"/>
      <c r="H13" s="384"/>
      <c r="I13" s="382"/>
      <c r="J13" s="382"/>
      <c r="K13" s="382"/>
      <c r="L13" s="382"/>
      <c r="M13" s="385"/>
      <c r="N13" s="382"/>
      <c r="O13" s="443">
        <v>0</v>
      </c>
      <c r="P13" s="443">
        <v>0</v>
      </c>
      <c r="Q13" s="384"/>
      <c r="R13" s="382"/>
      <c r="S13" s="916"/>
      <c r="T13" s="372"/>
      <c r="U13" s="372"/>
    </row>
    <row r="14" spans="1:30" ht="17.100000000000001" customHeight="1" x14ac:dyDescent="0.3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916"/>
      <c r="T14" s="3"/>
      <c r="U14" s="3"/>
    </row>
    <row r="15" spans="1:30" s="373" customFormat="1" ht="17.100000000000001" customHeight="1" x14ac:dyDescent="0.3">
      <c r="A15" s="382"/>
      <c r="B15" s="382" t="s">
        <v>29</v>
      </c>
      <c r="C15" s="383" t="s">
        <v>30</v>
      </c>
      <c r="D15" s="382"/>
      <c r="E15" s="382"/>
      <c r="F15" s="382"/>
      <c r="G15" s="382"/>
      <c r="H15" s="384"/>
      <c r="I15" s="382"/>
      <c r="J15" s="382"/>
      <c r="K15" s="382"/>
      <c r="L15" s="382"/>
      <c r="M15" s="385"/>
      <c r="N15" s="382"/>
      <c r="O15" s="443">
        <v>0</v>
      </c>
      <c r="P15" s="443">
        <v>0</v>
      </c>
      <c r="Q15" s="384"/>
      <c r="R15" s="382"/>
      <c r="S15" s="916"/>
      <c r="T15" s="372"/>
      <c r="U15" s="372"/>
    </row>
    <row r="16" spans="1:30" ht="17.100000000000001" customHeight="1" x14ac:dyDescent="0.3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916"/>
      <c r="T16" s="3"/>
      <c r="U16" s="3"/>
    </row>
    <row r="17" spans="1:30" s="445" customFormat="1" ht="17.100000000000001" customHeight="1" x14ac:dyDescent="0.3">
      <c r="A17" s="439"/>
      <c r="B17" s="439" t="s">
        <v>31</v>
      </c>
      <c r="C17" s="440" t="s">
        <v>32</v>
      </c>
      <c r="D17" s="439"/>
      <c r="E17" s="439"/>
      <c r="F17" s="439"/>
      <c r="G17" s="439"/>
      <c r="H17" s="441"/>
      <c r="I17" s="439"/>
      <c r="J17" s="439"/>
      <c r="K17" s="439"/>
      <c r="L17" s="439"/>
      <c r="M17" s="442"/>
      <c r="N17" s="439"/>
      <c r="O17" s="443">
        <v>0</v>
      </c>
      <c r="P17" s="443">
        <v>0</v>
      </c>
      <c r="Q17" s="441"/>
      <c r="R17" s="439"/>
      <c r="S17" s="917"/>
      <c r="T17" s="444"/>
      <c r="U17" s="444"/>
    </row>
    <row r="18" spans="1:30" s="271" customFormat="1" ht="15.75" x14ac:dyDescent="0.25">
      <c r="A18" s="612"/>
      <c r="B18" s="613"/>
      <c r="C18" s="755"/>
      <c r="D18" s="613"/>
      <c r="E18" s="802"/>
      <c r="F18" s="612"/>
      <c r="G18" s="612"/>
      <c r="H18" s="803"/>
      <c r="I18" s="612"/>
      <c r="J18" s="613"/>
      <c r="K18" s="613"/>
      <c r="L18" s="612"/>
      <c r="M18" s="612"/>
      <c r="N18" s="613"/>
      <c r="O18" s="802"/>
      <c r="P18" s="804"/>
      <c r="Q18" s="805"/>
      <c r="R18" s="801"/>
      <c r="S18" s="917"/>
      <c r="V18" s="446"/>
      <c r="W18" s="446"/>
      <c r="X18" s="446"/>
      <c r="Y18" s="446"/>
      <c r="Z18" s="446"/>
      <c r="AA18" s="446"/>
      <c r="AB18" s="446"/>
      <c r="AC18" s="446"/>
      <c r="AD18" s="446"/>
    </row>
    <row r="19" spans="1:30" s="271" customFormat="1" ht="16.5" x14ac:dyDescent="0.3">
      <c r="A19" s="384"/>
      <c r="B19" s="384" t="s">
        <v>33</v>
      </c>
      <c r="C19" s="509" t="s">
        <v>34</v>
      </c>
      <c r="D19" s="384"/>
      <c r="E19" s="384"/>
      <c r="F19" s="384"/>
      <c r="G19" s="384"/>
      <c r="H19" s="384"/>
      <c r="I19" s="384"/>
      <c r="J19" s="384"/>
      <c r="K19" s="384"/>
      <c r="L19" s="384"/>
      <c r="M19" s="510"/>
      <c r="N19" s="384"/>
      <c r="O19" s="443">
        <v>0</v>
      </c>
      <c r="P19" s="443">
        <v>0</v>
      </c>
      <c r="Q19" s="384"/>
      <c r="R19" s="801"/>
      <c r="S19" s="917"/>
      <c r="V19" s="446"/>
      <c r="W19" s="446"/>
      <c r="X19" s="446"/>
      <c r="Y19" s="446"/>
      <c r="Z19" s="446"/>
      <c r="AA19" s="446"/>
      <c r="AB19" s="446"/>
      <c r="AC19" s="446"/>
      <c r="AD19" s="446"/>
    </row>
    <row r="20" spans="1:30" s="446" customFormat="1" ht="18" customHeight="1" x14ac:dyDescent="0.25">
      <c r="A20" s="612"/>
      <c r="B20" s="613"/>
      <c r="C20" s="755"/>
      <c r="D20" s="613"/>
      <c r="E20" s="802"/>
      <c r="F20" s="612"/>
      <c r="G20" s="612"/>
      <c r="H20" s="803"/>
      <c r="I20" s="612"/>
      <c r="J20" s="613"/>
      <c r="K20" s="613"/>
      <c r="L20" s="612"/>
      <c r="M20" s="612"/>
      <c r="N20" s="613"/>
      <c r="O20" s="802"/>
      <c r="P20" s="806"/>
      <c r="Q20" s="805"/>
      <c r="R20" s="801"/>
      <c r="S20" s="918"/>
    </row>
    <row r="21" spans="1:30" s="446" customFormat="1" ht="17.100000000000001" customHeight="1" x14ac:dyDescent="0.25">
      <c r="A21" s="1273" t="s">
        <v>179</v>
      </c>
      <c r="B21" s="1273"/>
      <c r="C21" s="1273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8">
        <f>+O19+O17</f>
        <v>0</v>
      </c>
      <c r="P21" s="809">
        <f>+P19+P17</f>
        <v>0</v>
      </c>
      <c r="Q21" s="810"/>
      <c r="R21" s="801"/>
      <c r="S21" s="918"/>
    </row>
    <row r="22" spans="1:30" ht="17.100000000000001" customHeight="1" x14ac:dyDescent="0.25">
      <c r="A22" s="420"/>
      <c r="B22" s="421"/>
      <c r="C22" s="422"/>
      <c r="D22" s="423"/>
      <c r="E22" s="421"/>
      <c r="F22" s="424"/>
      <c r="G22" s="421"/>
      <c r="H22" s="425"/>
      <c r="I22" s="426"/>
      <c r="J22" s="424"/>
      <c r="K22" s="424"/>
      <c r="L22" s="424"/>
      <c r="M22" s="424"/>
      <c r="N22" s="427"/>
      <c r="O22" s="420"/>
      <c r="P22" s="428"/>
      <c r="Q22" s="429"/>
      <c r="R22" s="424"/>
      <c r="S22" s="447"/>
    </row>
    <row r="23" spans="1:30" ht="17.100000000000001" customHeight="1" x14ac:dyDescent="0.25">
      <c r="A23" s="786"/>
      <c r="B23" s="403"/>
      <c r="C23" s="404"/>
      <c r="D23" s="405"/>
      <c r="E23" s="403"/>
      <c r="F23" s="406"/>
      <c r="G23" s="403"/>
      <c r="H23" s="407"/>
      <c r="I23" s="408"/>
      <c r="J23" s="406"/>
      <c r="K23" s="406"/>
      <c r="L23" s="406"/>
      <c r="M23" s="406"/>
      <c r="N23" s="409"/>
      <c r="O23" s="786"/>
      <c r="P23" s="410"/>
      <c r="Q23" s="411"/>
      <c r="R23" s="406"/>
      <c r="S23" s="447"/>
    </row>
    <row r="24" spans="1:30" ht="17.100000000000001" customHeight="1" x14ac:dyDescent="0.25">
      <c r="A24" s="786"/>
      <c r="B24" s="403"/>
      <c r="C24" s="404"/>
      <c r="D24" s="405"/>
      <c r="E24" s="403"/>
      <c r="F24" s="406"/>
      <c r="G24" s="403"/>
      <c r="H24" s="407"/>
      <c r="I24" s="408"/>
      <c r="J24" s="406"/>
      <c r="K24" s="406"/>
      <c r="L24" s="406"/>
      <c r="M24" s="406"/>
      <c r="N24" s="409"/>
      <c r="O24" s="786"/>
      <c r="P24" s="410"/>
      <c r="Q24" s="411"/>
      <c r="R24" s="406"/>
      <c r="S24" s="447"/>
    </row>
    <row r="25" spans="1:30" s="446" customFormat="1" ht="17.100000000000001" customHeight="1" x14ac:dyDescent="0.2">
      <c r="A25" s="1223" t="s">
        <v>112</v>
      </c>
      <c r="B25" s="1223"/>
      <c r="C25" s="1223"/>
      <c r="D25" s="1223"/>
      <c r="E25" s="1223"/>
      <c r="F25" s="148"/>
      <c r="G25" s="148"/>
      <c r="H25" s="148"/>
      <c r="I25" s="148"/>
      <c r="J25" s="148"/>
      <c r="K25" s="148"/>
      <c r="L25" s="148"/>
      <c r="M25" s="148"/>
      <c r="N25" s="148"/>
      <c r="O25" s="1223" t="s">
        <v>777</v>
      </c>
      <c r="P25" s="1223"/>
      <c r="Q25" s="1223"/>
      <c r="R25" s="1223"/>
      <c r="S25" s="918"/>
    </row>
    <row r="26" spans="1:30" s="446" customFormat="1" ht="17.100000000000001" customHeight="1" x14ac:dyDescent="0.2">
      <c r="A26" s="1223" t="s">
        <v>782</v>
      </c>
      <c r="B26" s="1223"/>
      <c r="C26" s="1223"/>
      <c r="D26" s="1223"/>
      <c r="E26" s="1223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918"/>
    </row>
    <row r="27" spans="1:30" s="446" customFormat="1" ht="17.100000000000001" customHeight="1" x14ac:dyDescent="0.2">
      <c r="A27" s="1223" t="s">
        <v>76</v>
      </c>
      <c r="B27" s="1223"/>
      <c r="C27" s="1223"/>
      <c r="D27" s="1223"/>
      <c r="E27" s="1223"/>
      <c r="F27" s="148"/>
      <c r="G27" s="148"/>
      <c r="H27" s="148"/>
      <c r="I27" s="148"/>
      <c r="J27" s="148"/>
      <c r="K27" s="148"/>
      <c r="L27" s="148"/>
      <c r="M27" s="148"/>
      <c r="N27" s="148"/>
      <c r="O27" s="1223" t="s">
        <v>121</v>
      </c>
      <c r="P27" s="1223"/>
      <c r="Q27" s="1223"/>
      <c r="R27" s="1223"/>
      <c r="S27" s="918"/>
    </row>
    <row r="28" spans="1:30" s="446" customFormat="1" ht="17.100000000000001" customHeight="1" x14ac:dyDescent="0.2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918"/>
    </row>
    <row r="29" spans="1:30" s="446" customFormat="1" ht="17.100000000000001" customHeight="1" x14ac:dyDescent="0.2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918"/>
    </row>
    <row r="30" spans="1:30" s="446" customFormat="1" ht="17.100000000000001" customHeight="1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918"/>
    </row>
    <row r="31" spans="1:30" s="446" customFormat="1" ht="17.100000000000001" customHeight="1" x14ac:dyDescent="0.2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265" t="s">
        <v>783</v>
      </c>
      <c r="P31" s="1265"/>
      <c r="Q31" s="1265"/>
      <c r="R31" s="1265"/>
      <c r="S31" s="918"/>
    </row>
    <row r="32" spans="1:30" s="446" customFormat="1" ht="17.100000000000001" customHeight="1" x14ac:dyDescent="0.2">
      <c r="A32" s="1244" t="s">
        <v>745</v>
      </c>
      <c r="B32" s="1244"/>
      <c r="C32" s="1244"/>
      <c r="D32" s="1244"/>
      <c r="E32" s="1244"/>
      <c r="F32" s="148"/>
      <c r="G32" s="148"/>
      <c r="H32" s="148"/>
      <c r="I32" s="148"/>
      <c r="J32" s="148"/>
      <c r="K32" s="148"/>
      <c r="L32" s="148"/>
      <c r="M32" s="148"/>
      <c r="N32" s="148"/>
      <c r="O32" s="1266" t="s">
        <v>770</v>
      </c>
      <c r="P32" s="1266"/>
      <c r="Q32" s="1266"/>
      <c r="R32" s="1266"/>
    </row>
    <row r="33" spans="1:18" s="446" customFormat="1" ht="17.100000000000001" customHeight="1" x14ac:dyDescent="0.2">
      <c r="A33" s="1243" t="s">
        <v>747</v>
      </c>
      <c r="B33" s="1243"/>
      <c r="C33" s="1243"/>
      <c r="D33" s="1243"/>
      <c r="E33" s="1243"/>
    </row>
    <row r="34" spans="1:18" s="446" customFormat="1" ht="17.100000000000001" customHeight="1" x14ac:dyDescent="0.2"/>
    <row r="35" spans="1:18" ht="17.100000000000001" customHeight="1" x14ac:dyDescent="0.25">
      <c r="A35" s="416"/>
      <c r="B35" s="416"/>
      <c r="C35" s="417"/>
      <c r="D35" s="416"/>
      <c r="E35" s="416"/>
      <c r="F35" s="416"/>
      <c r="G35" s="416"/>
      <c r="H35" s="418"/>
      <c r="I35" s="416"/>
      <c r="J35" s="416"/>
      <c r="K35" s="416"/>
      <c r="L35" s="416"/>
      <c r="M35" s="416"/>
      <c r="N35" s="416"/>
      <c r="O35" s="416"/>
      <c r="P35" s="416"/>
      <c r="Q35" s="418"/>
      <c r="R35" s="416"/>
    </row>
    <row r="36" spans="1:18" ht="17.100000000000001" customHeight="1" x14ac:dyDescent="0.25">
      <c r="A36" s="41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</row>
    <row r="37" spans="1:18" ht="17.100000000000001" customHeight="1" x14ac:dyDescent="0.25">
      <c r="A37" s="416"/>
      <c r="B37" s="416"/>
      <c r="C37" s="417"/>
      <c r="D37" s="416"/>
      <c r="E37" s="416"/>
      <c r="F37" s="416"/>
      <c r="G37" s="416"/>
      <c r="H37" s="418"/>
      <c r="I37" s="416"/>
      <c r="J37" s="416"/>
      <c r="K37" s="416"/>
      <c r="L37" s="416"/>
      <c r="M37" s="416"/>
      <c r="N37" s="416"/>
      <c r="O37" s="416"/>
      <c r="P37" s="416"/>
      <c r="Q37" s="418"/>
      <c r="R37" s="416"/>
    </row>
    <row r="38" spans="1:18" ht="17.100000000000001" customHeight="1" x14ac:dyDescent="0.25">
      <c r="A38" s="419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</row>
    <row r="39" spans="1:18" ht="17.100000000000001" customHeight="1" x14ac:dyDescent="0.25">
      <c r="A39" s="416"/>
      <c r="B39" s="416"/>
      <c r="C39" s="417"/>
      <c r="D39" s="416"/>
      <c r="E39" s="416"/>
      <c r="F39" s="416"/>
      <c r="G39" s="416"/>
      <c r="H39" s="418"/>
      <c r="I39" s="416"/>
      <c r="J39" s="416"/>
      <c r="K39" s="416"/>
      <c r="L39" s="416"/>
      <c r="M39" s="416"/>
      <c r="N39" s="416"/>
      <c r="O39" s="416"/>
      <c r="P39" s="416"/>
      <c r="Q39" s="418"/>
      <c r="R39" s="416"/>
    </row>
    <row r="40" spans="1:18" ht="17.100000000000001" customHeight="1" x14ac:dyDescent="0.25">
      <c r="A40" s="402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</row>
    <row r="41" spans="1:18" ht="17.100000000000001" customHeight="1" x14ac:dyDescent="0.25">
      <c r="A41" s="1272"/>
      <c r="B41" s="1272"/>
      <c r="C41" s="1272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12"/>
      <c r="P41" s="413"/>
      <c r="Q41" s="414"/>
      <c r="R41" s="415"/>
    </row>
    <row r="42" spans="1:18" ht="17.100000000000001" customHeight="1" x14ac:dyDescent="0.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ht="17.100000000000001" customHeight="1" x14ac:dyDescent="0.2"/>
    <row r="44" spans="1:18" ht="17.100000000000001" customHeight="1" x14ac:dyDescent="0.2"/>
    <row r="45" spans="1:18" ht="17.100000000000001" customHeight="1" x14ac:dyDescent="0.2"/>
    <row r="46" spans="1:18" ht="17.100000000000001" customHeight="1" x14ac:dyDescent="0.2"/>
    <row r="47" spans="1:18" ht="17.100000000000001" customHeight="1" x14ac:dyDescent="0.2"/>
    <row r="53" spans="2:17" x14ac:dyDescent="0.2">
      <c r="B53" s="9"/>
      <c r="P53" s="9"/>
      <c r="Q53" s="9"/>
    </row>
    <row r="54" spans="2:17" x14ac:dyDescent="0.2">
      <c r="B54" s="9"/>
      <c r="P54" s="9"/>
      <c r="Q54" s="9"/>
    </row>
    <row r="55" spans="2:17" x14ac:dyDescent="0.2">
      <c r="B55" s="9"/>
      <c r="P55" s="9"/>
      <c r="Q55" s="9"/>
    </row>
    <row r="56" spans="2:17" x14ac:dyDescent="0.2">
      <c r="B56" s="9"/>
      <c r="P56" s="9"/>
      <c r="Q56" s="9"/>
    </row>
    <row r="57" spans="2:17" x14ac:dyDescent="0.2">
      <c r="B57" s="9"/>
      <c r="P57" s="9"/>
      <c r="Q57" s="9"/>
    </row>
    <row r="58" spans="2:17" x14ac:dyDescent="0.2">
      <c r="B58" s="9"/>
      <c r="P58" s="9"/>
      <c r="Q58" s="9"/>
    </row>
    <row r="59" spans="2:17" x14ac:dyDescent="0.2">
      <c r="B59" s="9"/>
      <c r="P59" s="9"/>
      <c r="Q59" s="9"/>
    </row>
    <row r="60" spans="2:17" x14ac:dyDescent="0.2">
      <c r="B60" s="9"/>
      <c r="P60" s="9"/>
      <c r="Q60" s="9"/>
    </row>
    <row r="61" spans="2:17" x14ac:dyDescent="0.2">
      <c r="B61" s="9"/>
      <c r="P61" s="9"/>
      <c r="Q61" s="9"/>
    </row>
    <row r="62" spans="2:17" x14ac:dyDescent="0.2">
      <c r="B62" s="9"/>
      <c r="P62" s="9"/>
      <c r="Q62" s="9"/>
    </row>
    <row r="63" spans="2:17" x14ac:dyDescent="0.2">
      <c r="B63" s="9"/>
      <c r="P63" s="9"/>
      <c r="Q63" s="9"/>
    </row>
    <row r="64" spans="2:17" x14ac:dyDescent="0.2">
      <c r="B64" s="9"/>
      <c r="P64" s="9"/>
      <c r="Q64" s="9"/>
    </row>
    <row r="65" spans="2:17" x14ac:dyDescent="0.2">
      <c r="B65" s="9"/>
      <c r="P65" s="9"/>
      <c r="Q65" s="9"/>
    </row>
    <row r="66" spans="2:17" x14ac:dyDescent="0.2">
      <c r="B66" s="9"/>
      <c r="P66" s="9"/>
      <c r="Q66" s="9"/>
    </row>
    <row r="67" spans="2:17" x14ac:dyDescent="0.2">
      <c r="B67" s="9"/>
      <c r="P67" s="9"/>
      <c r="Q67" s="9"/>
    </row>
    <row r="68" spans="2:17" x14ac:dyDescent="0.2">
      <c r="B68" s="9"/>
      <c r="P68" s="9"/>
      <c r="Q68" s="9"/>
    </row>
    <row r="69" spans="2:17" x14ac:dyDescent="0.2">
      <c r="B69" s="9"/>
      <c r="P69" s="9"/>
      <c r="Q69" s="9"/>
    </row>
    <row r="70" spans="2:17" x14ac:dyDescent="0.2">
      <c r="B70" s="9"/>
      <c r="P70" s="9"/>
      <c r="Q70" s="9"/>
    </row>
    <row r="71" spans="2:17" x14ac:dyDescent="0.2">
      <c r="B71" s="9"/>
      <c r="P71" s="9"/>
      <c r="Q71" s="9"/>
    </row>
    <row r="72" spans="2:17" x14ac:dyDescent="0.2">
      <c r="B72" s="9"/>
      <c r="P72" s="9"/>
      <c r="Q72" s="9"/>
    </row>
    <row r="73" spans="2:17" x14ac:dyDescent="0.2">
      <c r="B73" s="9"/>
      <c r="P73" s="9"/>
      <c r="Q73" s="9"/>
    </row>
    <row r="74" spans="2:17" x14ac:dyDescent="0.2">
      <c r="B74" s="9"/>
      <c r="P74" s="9"/>
      <c r="Q74" s="9"/>
    </row>
    <row r="75" spans="2:17" x14ac:dyDescent="0.2">
      <c r="B75" s="9"/>
      <c r="P75" s="9"/>
      <c r="Q75" s="9"/>
    </row>
    <row r="76" spans="2:17" x14ac:dyDescent="0.2">
      <c r="B76" s="9"/>
      <c r="P76" s="9"/>
      <c r="Q76" s="9"/>
    </row>
    <row r="77" spans="2:17" x14ac:dyDescent="0.2">
      <c r="B77" s="9"/>
      <c r="P77" s="9"/>
      <c r="Q77" s="9"/>
    </row>
    <row r="78" spans="2:17" x14ac:dyDescent="0.2">
      <c r="B78" s="9"/>
      <c r="P78" s="9"/>
      <c r="Q78" s="9"/>
    </row>
    <row r="79" spans="2:17" x14ac:dyDescent="0.2">
      <c r="B79" s="9"/>
      <c r="P79" s="9"/>
      <c r="Q79" s="9"/>
    </row>
    <row r="80" spans="2:17" x14ac:dyDescent="0.2">
      <c r="B80" s="9"/>
      <c r="P80" s="9"/>
      <c r="Q80" s="9"/>
    </row>
    <row r="81" spans="2:17" x14ac:dyDescent="0.2">
      <c r="B81" s="9"/>
      <c r="P81" s="9"/>
      <c r="Q81" s="9"/>
    </row>
    <row r="82" spans="2:17" x14ac:dyDescent="0.2">
      <c r="B82" s="9"/>
      <c r="P82" s="9"/>
      <c r="Q82" s="9"/>
    </row>
    <row r="83" spans="2:17" x14ac:dyDescent="0.2">
      <c r="B83" s="9"/>
      <c r="P83" s="9"/>
      <c r="Q83" s="9"/>
    </row>
    <row r="84" spans="2:17" x14ac:dyDescent="0.2">
      <c r="B84" s="9"/>
      <c r="P84" s="9"/>
      <c r="Q84" s="9"/>
    </row>
    <row r="85" spans="2:17" x14ac:dyDescent="0.2">
      <c r="B85" s="9"/>
      <c r="P85" s="9"/>
      <c r="Q85" s="9"/>
    </row>
    <row r="86" spans="2:17" x14ac:dyDescent="0.2">
      <c r="B86" s="9"/>
      <c r="P86" s="9"/>
      <c r="Q86" s="9"/>
    </row>
    <row r="87" spans="2:17" x14ac:dyDescent="0.2">
      <c r="B87" s="9"/>
      <c r="P87" s="9"/>
      <c r="Q87" s="9"/>
    </row>
    <row r="88" spans="2:17" x14ac:dyDescent="0.2">
      <c r="B88" s="9"/>
      <c r="P88" s="9"/>
      <c r="Q88" s="9"/>
    </row>
    <row r="89" spans="2:17" x14ac:dyDescent="0.2">
      <c r="B89" s="9"/>
      <c r="P89" s="9"/>
      <c r="Q89" s="9"/>
    </row>
    <row r="90" spans="2:17" x14ac:dyDescent="0.2">
      <c r="B90" s="9"/>
      <c r="P90" s="9"/>
      <c r="Q90" s="9"/>
    </row>
    <row r="91" spans="2:17" x14ac:dyDescent="0.2">
      <c r="B91" s="9"/>
      <c r="P91" s="9"/>
      <c r="Q91" s="9"/>
    </row>
    <row r="92" spans="2:17" x14ac:dyDescent="0.2">
      <c r="B92" s="9"/>
      <c r="P92" s="9"/>
      <c r="Q92" s="9"/>
    </row>
    <row r="93" spans="2:17" x14ac:dyDescent="0.2">
      <c r="B93" s="9"/>
      <c r="P93" s="9"/>
      <c r="Q93" s="9"/>
    </row>
    <row r="94" spans="2:17" x14ac:dyDescent="0.2">
      <c r="B94" s="9"/>
      <c r="P94" s="9"/>
      <c r="Q94" s="9"/>
    </row>
    <row r="95" spans="2:17" x14ac:dyDescent="0.2">
      <c r="B95" s="9"/>
      <c r="P95" s="9"/>
      <c r="Q95" s="9"/>
    </row>
    <row r="96" spans="2:17" x14ac:dyDescent="0.2">
      <c r="B96" s="9"/>
      <c r="P96" s="9"/>
      <c r="Q96" s="9"/>
    </row>
    <row r="97" spans="2:17" x14ac:dyDescent="0.2">
      <c r="B97" s="9"/>
      <c r="P97" s="9"/>
      <c r="Q97" s="9"/>
    </row>
    <row r="98" spans="2:17" x14ac:dyDescent="0.2">
      <c r="B98" s="9"/>
      <c r="P98" s="9"/>
      <c r="Q98" s="9"/>
    </row>
    <row r="99" spans="2:17" x14ac:dyDescent="0.2">
      <c r="B99" s="9"/>
      <c r="P99" s="9"/>
      <c r="Q99" s="9"/>
    </row>
    <row r="100" spans="2:17" x14ac:dyDescent="0.2">
      <c r="B100" s="9"/>
      <c r="P100" s="9"/>
      <c r="Q100" s="9"/>
    </row>
    <row r="101" spans="2:17" x14ac:dyDescent="0.2">
      <c r="B101" s="9"/>
      <c r="P101" s="9"/>
      <c r="Q101" s="9"/>
    </row>
    <row r="102" spans="2:17" x14ac:dyDescent="0.2">
      <c r="B102" s="9"/>
      <c r="P102" s="9"/>
      <c r="Q102" s="9"/>
    </row>
    <row r="103" spans="2:17" x14ac:dyDescent="0.2">
      <c r="B103" s="9"/>
      <c r="P103" s="9"/>
      <c r="Q103" s="9"/>
    </row>
    <row r="104" spans="2:17" x14ac:dyDescent="0.2">
      <c r="B104" s="9"/>
      <c r="P104" s="9"/>
      <c r="Q104" s="9"/>
    </row>
    <row r="105" spans="2:17" x14ac:dyDescent="0.2">
      <c r="B105" s="9"/>
      <c r="P105" s="9"/>
      <c r="Q105" s="9"/>
    </row>
    <row r="106" spans="2:17" x14ac:dyDescent="0.2">
      <c r="B106" s="9"/>
      <c r="P106" s="9"/>
      <c r="Q106" s="9"/>
    </row>
    <row r="107" spans="2:17" x14ac:dyDescent="0.2">
      <c r="B107" s="9"/>
      <c r="P107" s="9"/>
      <c r="Q107" s="9"/>
    </row>
    <row r="108" spans="2:17" x14ac:dyDescent="0.2">
      <c r="B108" s="9"/>
      <c r="P108" s="9"/>
      <c r="Q108" s="9"/>
    </row>
    <row r="109" spans="2:17" x14ac:dyDescent="0.2">
      <c r="B109" s="9"/>
      <c r="P109" s="9"/>
      <c r="Q109" s="9"/>
    </row>
    <row r="110" spans="2:17" x14ac:dyDescent="0.2">
      <c r="B110" s="9"/>
      <c r="P110" s="9"/>
      <c r="Q110" s="9"/>
    </row>
    <row r="111" spans="2:17" x14ac:dyDescent="0.2">
      <c r="B111" s="9"/>
      <c r="P111" s="9"/>
      <c r="Q111" s="9"/>
    </row>
    <row r="112" spans="2:17" x14ac:dyDescent="0.2">
      <c r="B112" s="9"/>
      <c r="P112" s="9"/>
      <c r="Q112" s="9"/>
    </row>
    <row r="113" spans="1:18" x14ac:dyDescent="0.2">
      <c r="B113" s="9"/>
      <c r="P113" s="9"/>
      <c r="Q113" s="9"/>
    </row>
    <row r="114" spans="1:18" x14ac:dyDescent="0.2">
      <c r="B114" s="9"/>
      <c r="P114" s="9"/>
      <c r="Q114" s="9"/>
    </row>
    <row r="115" spans="1:18" x14ac:dyDescent="0.2">
      <c r="B115" s="9"/>
      <c r="P115" s="9"/>
      <c r="Q115" s="9"/>
    </row>
    <row r="116" spans="1:18" x14ac:dyDescent="0.2">
      <c r="B116" s="9"/>
      <c r="P116" s="9"/>
      <c r="Q116" s="9"/>
    </row>
    <row r="117" spans="1:18" x14ac:dyDescent="0.2">
      <c r="B117" s="9"/>
      <c r="P117" s="9"/>
      <c r="Q117" s="9"/>
    </row>
    <row r="118" spans="1:18" x14ac:dyDescent="0.2">
      <c r="B118" s="9"/>
      <c r="P118" s="9"/>
      <c r="Q118" s="9"/>
    </row>
    <row r="119" spans="1:18" x14ac:dyDescent="0.2">
      <c r="B119" s="9"/>
      <c r="P119" s="9"/>
      <c r="Q119" s="9"/>
    </row>
    <row r="120" spans="1:18" x14ac:dyDescent="0.2">
      <c r="B120" s="9"/>
      <c r="P120" s="9"/>
      <c r="Q120" s="9"/>
    </row>
    <row r="121" spans="1:18" x14ac:dyDescent="0.2">
      <c r="B121" s="9"/>
      <c r="P121" s="9"/>
      <c r="Q121" s="9"/>
    </row>
    <row r="122" spans="1:18" x14ac:dyDescent="0.2">
      <c r="B122" s="9"/>
      <c r="P122" s="9"/>
      <c r="Q122" s="9"/>
    </row>
    <row r="123" spans="1:18" x14ac:dyDescent="0.2">
      <c r="B123" s="9"/>
      <c r="P123" s="9"/>
      <c r="Q123" s="9"/>
    </row>
    <row r="124" spans="1:18" x14ac:dyDescent="0.2">
      <c r="B124" s="9"/>
      <c r="P124" s="9"/>
      <c r="Q124" s="9"/>
    </row>
    <row r="125" spans="1:18" x14ac:dyDescent="0.2">
      <c r="B125" s="9"/>
      <c r="P125" s="9"/>
      <c r="Q125" s="9"/>
    </row>
    <row r="126" spans="1:18" x14ac:dyDescent="0.2">
      <c r="B126" s="9"/>
      <c r="P126" s="9"/>
      <c r="Q126" s="9"/>
    </row>
    <row r="127" spans="1:18" x14ac:dyDescent="0.2">
      <c r="B127" s="9"/>
      <c r="P127" s="9"/>
      <c r="Q127" s="9"/>
    </row>
    <row r="128" spans="1:18" ht="16.5" x14ac:dyDescent="0.3">
      <c r="A128" s="388"/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</row>
    <row r="129" spans="2:18" x14ac:dyDescent="0.2">
      <c r="B129" s="9"/>
      <c r="P129" s="9"/>
      <c r="Q129" s="9"/>
      <c r="R129" s="371"/>
    </row>
    <row r="130" spans="2:18" x14ac:dyDescent="0.2">
      <c r="B130" s="9"/>
      <c r="P130" s="9"/>
      <c r="Q130" s="9"/>
      <c r="R130" s="374"/>
    </row>
    <row r="131" spans="2:18" x14ac:dyDescent="0.2">
      <c r="B131" s="9"/>
      <c r="P131" s="9"/>
      <c r="Q131" s="9"/>
      <c r="R131" s="371"/>
    </row>
    <row r="132" spans="2:18" x14ac:dyDescent="0.2">
      <c r="B132" s="9"/>
      <c r="P132" s="9"/>
      <c r="Q132" s="9"/>
      <c r="R132" s="374"/>
    </row>
    <row r="133" spans="2:18" x14ac:dyDescent="0.2">
      <c r="B133" s="9"/>
      <c r="P133" s="9"/>
      <c r="Q133" s="9"/>
      <c r="R133" s="371"/>
    </row>
    <row r="134" spans="2:18" x14ac:dyDescent="0.2">
      <c r="B134" s="9"/>
      <c r="P134" s="9"/>
      <c r="Q134" s="9"/>
      <c r="R134" s="374"/>
    </row>
    <row r="135" spans="2:18" x14ac:dyDescent="0.2">
      <c r="B135" s="9"/>
      <c r="P135" s="9"/>
      <c r="Q135" s="9"/>
      <c r="R135" s="371"/>
    </row>
    <row r="136" spans="2:18" x14ac:dyDescent="0.2">
      <c r="B136" s="9"/>
      <c r="P136" s="9"/>
      <c r="Q136" s="9"/>
      <c r="R136" s="374"/>
    </row>
    <row r="137" spans="2:18" x14ac:dyDescent="0.2">
      <c r="B137" s="9"/>
      <c r="P137" s="9"/>
      <c r="Q137" s="9"/>
      <c r="R137" s="371"/>
    </row>
    <row r="138" spans="2:18" x14ac:dyDescent="0.2">
      <c r="B138" s="9"/>
      <c r="P138" s="9"/>
      <c r="Q138" s="9"/>
      <c r="R138" s="374"/>
    </row>
    <row r="139" spans="2:18" x14ac:dyDescent="0.2">
      <c r="B139" s="9"/>
      <c r="P139" s="9"/>
      <c r="Q139" s="9"/>
      <c r="R139" s="371"/>
    </row>
    <row r="140" spans="2:18" x14ac:dyDescent="0.2">
      <c r="B140" s="9"/>
      <c r="P140" s="9"/>
      <c r="Q140" s="9"/>
      <c r="R140" s="374"/>
    </row>
    <row r="141" spans="2:18" x14ac:dyDescent="0.2">
      <c r="B141" s="9"/>
      <c r="P141" s="9"/>
      <c r="Q141" s="9"/>
      <c r="R141" s="371"/>
    </row>
    <row r="142" spans="2:18" x14ac:dyDescent="0.2">
      <c r="B142" s="9"/>
      <c r="P142" s="9"/>
      <c r="Q142" s="9"/>
      <c r="R142" s="374"/>
    </row>
    <row r="143" spans="2:18" x14ac:dyDescent="0.2">
      <c r="B143" s="9"/>
      <c r="P143" s="9"/>
      <c r="Q143" s="9"/>
      <c r="R143" s="371"/>
    </row>
    <row r="144" spans="2:18" x14ac:dyDescent="0.2">
      <c r="B144" s="9"/>
      <c r="P144" s="9"/>
      <c r="Q144" s="9"/>
      <c r="R144" s="374"/>
    </row>
    <row r="145" spans="1:18" x14ac:dyDescent="0.2">
      <c r="B145" s="9"/>
      <c r="P145" s="9"/>
      <c r="Q145" s="9"/>
      <c r="R145" s="371"/>
    </row>
    <row r="146" spans="1:18" x14ac:dyDescent="0.2">
      <c r="B146" s="9"/>
      <c r="P146" s="9"/>
      <c r="Q146" s="9"/>
      <c r="R146" s="374"/>
    </row>
    <row r="147" spans="1:18" x14ac:dyDescent="0.2">
      <c r="B147" s="9"/>
      <c r="P147" s="9"/>
      <c r="Q147" s="9"/>
      <c r="R147" s="371"/>
    </row>
    <row r="148" spans="1:18" x14ac:dyDescent="0.2">
      <c r="B148" s="9"/>
      <c r="P148" s="9"/>
      <c r="Q148" s="9"/>
      <c r="R148" s="374"/>
    </row>
    <row r="149" spans="1:18" x14ac:dyDescent="0.2">
      <c r="B149" s="9"/>
      <c r="P149" s="9"/>
      <c r="Q149" s="9"/>
      <c r="R149" s="371"/>
    </row>
    <row r="150" spans="1:18" x14ac:dyDescent="0.2">
      <c r="B150" s="9"/>
      <c r="P150" s="9"/>
      <c r="Q150" s="9"/>
      <c r="R150" s="374"/>
    </row>
    <row r="151" spans="1:18" x14ac:dyDescent="0.2">
      <c r="B151" s="9"/>
      <c r="P151" s="9"/>
      <c r="Q151" s="9"/>
      <c r="R151" s="371"/>
    </row>
    <row r="152" spans="1:18" x14ac:dyDescent="0.2">
      <c r="B152" s="9"/>
      <c r="P152" s="9"/>
      <c r="Q152" s="9"/>
      <c r="R152" s="374"/>
    </row>
    <row r="153" spans="1:18" x14ac:dyDescent="0.2">
      <c r="B153" s="9"/>
      <c r="P153" s="9"/>
      <c r="Q153" s="9"/>
      <c r="R153" s="371"/>
    </row>
    <row r="154" spans="1:18" x14ac:dyDescent="0.2">
      <c r="B154" s="9"/>
      <c r="P154" s="9"/>
      <c r="Q154" s="9"/>
      <c r="R154" s="374"/>
    </row>
    <row r="155" spans="1:18" x14ac:dyDescent="0.2">
      <c r="B155" s="9"/>
      <c r="P155" s="9"/>
      <c r="Q155" s="9"/>
      <c r="R155" s="371"/>
    </row>
    <row r="156" spans="1:18" ht="15.75" thickBot="1" x14ac:dyDescent="0.25">
      <c r="B156" s="9"/>
      <c r="P156" s="9"/>
      <c r="Q156" s="9"/>
      <c r="R156" s="374"/>
    </row>
    <row r="157" spans="1:18" ht="16.5" thickTop="1" thickBot="1" x14ac:dyDescent="0.35">
      <c r="A157" s="1267" t="s">
        <v>179</v>
      </c>
      <c r="B157" s="1268"/>
      <c r="C157" s="1269"/>
      <c r="D157" s="16"/>
      <c r="E157" s="17"/>
      <c r="F157" s="375"/>
      <c r="G157" s="18"/>
      <c r="H157" s="19"/>
      <c r="I157" s="376"/>
      <c r="J157" s="377"/>
      <c r="K157" s="377"/>
      <c r="L157" s="20"/>
      <c r="M157" s="376"/>
      <c r="N157" s="21"/>
      <c r="O157" s="68">
        <f>SUM(O18:O153)</f>
        <v>0</v>
      </c>
      <c r="P157" s="67">
        <f>SUM(P18:P153)</f>
        <v>0</v>
      </c>
      <c r="Q157" s="133"/>
      <c r="R157" s="378"/>
    </row>
    <row r="158" spans="1:18" ht="15.75" thickTop="1" x14ac:dyDescent="0.2"/>
    <row r="194" spans="1:18" ht="16.5" x14ac:dyDescent="0.3">
      <c r="A194" s="1270" t="s">
        <v>613</v>
      </c>
      <c r="B194" s="1270"/>
      <c r="C194" s="1270"/>
      <c r="D194" s="1270"/>
      <c r="E194" s="1270"/>
      <c r="F194" s="389"/>
      <c r="G194" s="395"/>
      <c r="H194" s="395"/>
      <c r="I194" s="395"/>
      <c r="J194" s="389"/>
      <c r="K194" s="389"/>
      <c r="L194" s="389"/>
      <c r="M194" s="1264" t="s">
        <v>640</v>
      </c>
      <c r="N194" s="1264"/>
      <c r="O194" s="1264"/>
      <c r="P194" s="1264"/>
      <c r="Q194" s="1264"/>
      <c r="R194" s="1264"/>
    </row>
    <row r="195" spans="1:18" ht="16.5" x14ac:dyDescent="0.3">
      <c r="A195" s="1270" t="s">
        <v>614</v>
      </c>
      <c r="B195" s="1270"/>
      <c r="C195" s="1270"/>
      <c r="D195" s="1270"/>
      <c r="E195" s="1270"/>
      <c r="F195" s="389"/>
      <c r="G195" s="395"/>
      <c r="H195" s="395"/>
      <c r="I195" s="395"/>
      <c r="J195" s="389"/>
      <c r="K195" s="389"/>
      <c r="L195" s="389"/>
      <c r="M195" s="1264" t="s">
        <v>615</v>
      </c>
      <c r="N195" s="1264"/>
      <c r="O195" s="1264"/>
      <c r="P195" s="1264"/>
      <c r="Q195" s="1264"/>
      <c r="R195" s="1264"/>
    </row>
    <row r="196" spans="1:18" ht="16.5" x14ac:dyDescent="0.3">
      <c r="A196" s="1264" t="s">
        <v>252</v>
      </c>
      <c r="B196" s="1264"/>
      <c r="C196" s="1264"/>
      <c r="D196" s="1264"/>
      <c r="E196" s="1264"/>
      <c r="F196" s="389"/>
      <c r="G196" s="395"/>
      <c r="H196" s="399"/>
      <c r="I196" s="399"/>
      <c r="J196" s="389"/>
      <c r="K196" s="389"/>
      <c r="L196" s="389"/>
      <c r="M196" s="389"/>
      <c r="N196" s="390"/>
      <c r="O196" s="390"/>
      <c r="P196" s="390"/>
      <c r="Q196" s="390"/>
      <c r="R196" s="390"/>
    </row>
    <row r="197" spans="1:18" ht="16.5" x14ac:dyDescent="0.3">
      <c r="A197" s="395"/>
      <c r="B197" s="390"/>
      <c r="C197" s="388"/>
      <c r="D197" s="388"/>
      <c r="E197" s="399"/>
      <c r="F197" s="389"/>
      <c r="G197" s="395"/>
      <c r="H197" s="399"/>
      <c r="I197" s="399"/>
      <c r="J197" s="389"/>
      <c r="K197" s="389"/>
      <c r="L197" s="389"/>
      <c r="M197" s="389"/>
      <c r="N197" s="388"/>
      <c r="O197" s="388"/>
      <c r="P197" s="388"/>
      <c r="Q197" s="388"/>
      <c r="R197" s="390"/>
    </row>
    <row r="198" spans="1:18" ht="16.5" x14ac:dyDescent="0.3">
      <c r="A198" s="395"/>
      <c r="B198" s="390"/>
      <c r="C198" s="388"/>
      <c r="D198" s="388"/>
      <c r="E198" s="399"/>
      <c r="F198" s="389"/>
      <c r="G198" s="395"/>
      <c r="H198" s="399"/>
      <c r="I198" s="399"/>
      <c r="J198" s="389"/>
      <c r="K198" s="389"/>
      <c r="L198" s="389"/>
      <c r="M198" s="389"/>
      <c r="N198" s="388"/>
      <c r="O198" s="388"/>
      <c r="P198" s="388"/>
      <c r="Q198" s="388"/>
      <c r="R198" s="390"/>
    </row>
    <row r="199" spans="1:18" ht="16.5" x14ac:dyDescent="0.3">
      <c r="A199" s="395"/>
      <c r="B199" s="390"/>
      <c r="C199" s="390"/>
      <c r="D199" s="396"/>
      <c r="E199" s="399"/>
      <c r="F199" s="389"/>
      <c r="G199" s="395"/>
      <c r="H199" s="391"/>
      <c r="I199" s="391"/>
      <c r="J199" s="389"/>
      <c r="K199" s="389"/>
      <c r="L199" s="389"/>
      <c r="M199" s="389"/>
      <c r="N199" s="390"/>
      <c r="O199" s="396"/>
      <c r="P199" s="390"/>
      <c r="Q199" s="390"/>
      <c r="R199" s="390"/>
    </row>
    <row r="200" spans="1:18" ht="16.5" x14ac:dyDescent="0.3">
      <c r="A200" s="1271" t="s">
        <v>641</v>
      </c>
      <c r="B200" s="1271"/>
      <c r="C200" s="1271"/>
      <c r="D200" s="1271"/>
      <c r="E200" s="1271"/>
      <c r="F200" s="389"/>
      <c r="G200" s="395"/>
      <c r="H200" s="399"/>
      <c r="I200" s="399"/>
      <c r="J200" s="389"/>
      <c r="K200" s="389"/>
      <c r="L200" s="389"/>
      <c r="M200" s="1271" t="s">
        <v>616</v>
      </c>
      <c r="N200" s="1271"/>
      <c r="O200" s="1271"/>
      <c r="P200" s="1271"/>
      <c r="Q200" s="1271"/>
      <c r="R200" s="1271"/>
    </row>
    <row r="201" spans="1:18" ht="16.5" x14ac:dyDescent="0.3">
      <c r="A201" s="1263" t="s">
        <v>642</v>
      </c>
      <c r="B201" s="1263"/>
      <c r="C201" s="1263"/>
      <c r="D201" s="1263"/>
      <c r="E201" s="1263"/>
      <c r="F201" s="389"/>
      <c r="G201" s="395"/>
      <c r="H201" s="399"/>
      <c r="I201" s="399"/>
      <c r="J201" s="389"/>
      <c r="K201" s="389"/>
      <c r="L201" s="389"/>
      <c r="M201" s="1264" t="s">
        <v>554</v>
      </c>
      <c r="N201" s="1264"/>
      <c r="O201" s="1264"/>
      <c r="P201" s="1264"/>
      <c r="Q201" s="1264"/>
      <c r="R201" s="1264"/>
    </row>
  </sheetData>
  <mergeCells count="38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R5:R6"/>
    <mergeCell ref="P5:P6"/>
    <mergeCell ref="Q5:Q6"/>
    <mergeCell ref="A25:E25"/>
    <mergeCell ref="O25:R25"/>
    <mergeCell ref="A26:E26"/>
    <mergeCell ref="A27:E27"/>
    <mergeCell ref="O27:R27"/>
    <mergeCell ref="A21:C21"/>
    <mergeCell ref="H5:H6"/>
    <mergeCell ref="I5:M5"/>
    <mergeCell ref="N5:N6"/>
    <mergeCell ref="O5:O6"/>
    <mergeCell ref="A201:E201"/>
    <mergeCell ref="M201:R201"/>
    <mergeCell ref="O31:R31"/>
    <mergeCell ref="A32:E32"/>
    <mergeCell ref="O32:R32"/>
    <mergeCell ref="A33:E33"/>
    <mergeCell ref="A157:C157"/>
    <mergeCell ref="A194:E194"/>
    <mergeCell ref="M194:R194"/>
    <mergeCell ref="A195:E195"/>
    <mergeCell ref="M195:R195"/>
    <mergeCell ref="A196:E196"/>
    <mergeCell ref="A200:E200"/>
    <mergeCell ref="M200:R200"/>
    <mergeCell ref="A41:C41"/>
  </mergeCells>
  <pageMargins left="0.95" right="0.25" top="0.75" bottom="0.75" header="0.3" footer="0.3"/>
  <pageSetup paperSize="5" scale="65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7"/>
  <sheetViews>
    <sheetView view="pageBreakPreview" zoomScale="60" zoomScaleNormal="80" workbookViewId="0">
      <selection activeCell="J26" sqref="J26"/>
    </sheetView>
  </sheetViews>
  <sheetFormatPr defaultRowHeight="15" x14ac:dyDescent="0.3"/>
  <cols>
    <col min="1" max="1" width="7.5703125" style="665" customWidth="1"/>
    <col min="2" max="2" width="12" style="665" customWidth="1"/>
    <col min="3" max="3" width="31.5703125" style="665" customWidth="1"/>
    <col min="4" max="4" width="11.85546875" style="665" customWidth="1"/>
    <col min="5" max="5" width="13" style="665" customWidth="1"/>
    <col min="6" max="6" width="27.140625" style="665" customWidth="1"/>
    <col min="7" max="7" width="8.28515625" style="665" customWidth="1"/>
    <col min="8" max="8" width="21.140625" style="665" customWidth="1"/>
    <col min="9" max="9" width="10.42578125" style="665" customWidth="1"/>
    <col min="10" max="10" width="24.140625" style="665" customWidth="1"/>
    <col min="11" max="11" width="8.42578125" style="665" customWidth="1"/>
    <col min="12" max="12" width="16.7109375" style="665" customWidth="1"/>
    <col min="13" max="13" width="24.5703125" style="665" customWidth="1"/>
    <col min="14" max="14" width="1.5703125" style="665" customWidth="1"/>
    <col min="15" max="15" width="12.28515625" style="665" customWidth="1"/>
    <col min="16" max="16384" width="9.140625" style="665"/>
  </cols>
  <sheetData>
    <row r="1" spans="1:28" ht="21" customHeight="1" x14ac:dyDescent="0.3">
      <c r="A1" s="1274" t="s">
        <v>218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</row>
    <row r="2" spans="1:28" ht="17.25" customHeight="1" x14ac:dyDescent="0.3">
      <c r="A2" s="1274" t="s">
        <v>752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</row>
    <row r="3" spans="1:28" ht="21" customHeight="1" x14ac:dyDescent="0.3">
      <c r="B3" s="1275" t="s">
        <v>790</v>
      </c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</row>
    <row r="4" spans="1:28" ht="17.25" customHeight="1" x14ac:dyDescent="0.3"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</row>
    <row r="5" spans="1:28" ht="17.25" customHeight="1" x14ac:dyDescent="0.3"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</row>
    <row r="6" spans="1:28" ht="17.25" customHeight="1" x14ac:dyDescent="0.3">
      <c r="A6" s="1178" t="s">
        <v>127</v>
      </c>
      <c r="B6" s="1178"/>
      <c r="C6" s="275" t="s">
        <v>117</v>
      </c>
      <c r="D6" s="1"/>
      <c r="E6" s="23"/>
      <c r="F6" s="23"/>
      <c r="G6" s="23"/>
      <c r="H6" s="23"/>
      <c r="I6" s="23"/>
      <c r="N6" s="666"/>
      <c r="R6" s="667"/>
      <c r="S6" s="1"/>
      <c r="T6" s="23"/>
      <c r="U6" s="23"/>
    </row>
    <row r="7" spans="1:28" ht="17.25" customHeight="1" x14ac:dyDescent="0.3">
      <c r="A7" s="277" t="s">
        <v>128</v>
      </c>
      <c r="B7" s="277"/>
      <c r="C7" s="1178" t="s">
        <v>784</v>
      </c>
      <c r="D7" s="1178"/>
      <c r="E7" s="1178"/>
      <c r="F7" s="668"/>
      <c r="G7" s="668"/>
      <c r="H7" s="668"/>
      <c r="I7" s="23"/>
      <c r="N7" s="666"/>
    </row>
    <row r="8" spans="1:28" ht="17.25" customHeight="1" x14ac:dyDescent="0.3">
      <c r="A8" s="1178" t="s">
        <v>129</v>
      </c>
      <c r="B8" s="1178"/>
      <c r="C8" s="275" t="s">
        <v>617</v>
      </c>
      <c r="D8" s="275"/>
      <c r="E8" s="275"/>
      <c r="F8" s="23"/>
      <c r="G8" s="23"/>
      <c r="H8" s="23"/>
      <c r="I8" s="23"/>
    </row>
    <row r="9" spans="1:28" ht="15" customHeight="1" x14ac:dyDescent="0.3">
      <c r="A9" s="669"/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</row>
    <row r="10" spans="1:28" s="672" customFormat="1" ht="32.25" customHeight="1" x14ac:dyDescent="0.3">
      <c r="A10" s="670" t="s">
        <v>693</v>
      </c>
      <c r="B10" s="1283" t="s">
        <v>694</v>
      </c>
      <c r="C10" s="1285" t="s">
        <v>695</v>
      </c>
      <c r="D10" s="1276" t="s">
        <v>791</v>
      </c>
      <c r="E10" s="1277"/>
      <c r="F10" s="1278"/>
      <c r="G10" s="1287" t="s">
        <v>696</v>
      </c>
      <c r="H10" s="1288"/>
      <c r="I10" s="1288"/>
      <c r="J10" s="1289"/>
      <c r="K10" s="1276" t="s">
        <v>792</v>
      </c>
      <c r="L10" s="1277"/>
      <c r="M10" s="1278"/>
      <c r="N10" s="671"/>
    </row>
    <row r="11" spans="1:28" s="672" customFormat="1" ht="20.25" customHeight="1" x14ac:dyDescent="0.3">
      <c r="A11" s="673"/>
      <c r="B11" s="1284"/>
      <c r="C11" s="1286"/>
      <c r="D11" s="674" t="s">
        <v>1</v>
      </c>
      <c r="E11" s="675" t="s">
        <v>15</v>
      </c>
      <c r="F11" s="674" t="s">
        <v>697</v>
      </c>
      <c r="G11" s="1279" t="s">
        <v>13</v>
      </c>
      <c r="H11" s="1280"/>
      <c r="I11" s="1279" t="s">
        <v>14</v>
      </c>
      <c r="J11" s="1280"/>
      <c r="K11" s="1281" t="s">
        <v>698</v>
      </c>
      <c r="L11" s="1281" t="s">
        <v>15</v>
      </c>
      <c r="M11" s="1281" t="s">
        <v>699</v>
      </c>
      <c r="N11" s="671"/>
    </row>
    <row r="12" spans="1:28" s="672" customFormat="1" ht="16.5" x14ac:dyDescent="0.3">
      <c r="A12" s="676"/>
      <c r="B12" s="677"/>
      <c r="C12" s="677"/>
      <c r="D12" s="677"/>
      <c r="E12" s="676"/>
      <c r="F12" s="676"/>
      <c r="G12" s="676" t="s">
        <v>698</v>
      </c>
      <c r="H12" s="676" t="s">
        <v>699</v>
      </c>
      <c r="I12" s="676" t="s">
        <v>698</v>
      </c>
      <c r="J12" s="676" t="s">
        <v>699</v>
      </c>
      <c r="K12" s="1282"/>
      <c r="L12" s="1282"/>
      <c r="M12" s="1282"/>
      <c r="N12" s="671"/>
    </row>
    <row r="13" spans="1:28" s="672" customFormat="1" ht="30" customHeight="1" x14ac:dyDescent="0.3">
      <c r="A13" s="678">
        <v>1</v>
      </c>
      <c r="B13" s="968" t="s">
        <v>736</v>
      </c>
      <c r="C13" s="679" t="s">
        <v>700</v>
      </c>
      <c r="D13" s="678">
        <v>1</v>
      </c>
      <c r="E13" s="682" t="s">
        <v>75</v>
      </c>
      <c r="F13" s="681">
        <v>166210000</v>
      </c>
      <c r="G13" s="678"/>
      <c r="H13" s="678"/>
      <c r="I13" s="680"/>
      <c r="J13" s="681"/>
      <c r="K13" s="678">
        <v>1</v>
      </c>
      <c r="L13" s="682" t="s">
        <v>75</v>
      </c>
      <c r="M13" s="681">
        <v>166210000</v>
      </c>
      <c r="N13" s="671"/>
    </row>
    <row r="14" spans="1:28" s="672" customFormat="1" ht="30" customHeight="1" x14ac:dyDescent="0.3">
      <c r="A14" s="678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1"/>
    </row>
    <row r="15" spans="1:28" s="672" customFormat="1" ht="30" customHeight="1" x14ac:dyDescent="0.3">
      <c r="A15" s="678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1"/>
    </row>
    <row r="16" spans="1:28" s="672" customFormat="1" ht="24.95" customHeight="1" x14ac:dyDescent="0.3">
      <c r="A16" s="678"/>
      <c r="B16" s="678"/>
      <c r="C16" s="678"/>
      <c r="D16" s="678"/>
      <c r="E16" s="678"/>
      <c r="F16" s="683"/>
      <c r="G16" s="683"/>
      <c r="H16" s="683"/>
      <c r="I16" s="684"/>
      <c r="J16" s="685">
        <f>SUM(J13)</f>
        <v>0</v>
      </c>
      <c r="K16" s="686"/>
      <c r="L16" s="676" t="s">
        <v>75</v>
      </c>
      <c r="M16" s="687">
        <f>SUM(M13:M15)</f>
        <v>166210000</v>
      </c>
      <c r="N16" s="676" t="s">
        <v>699</v>
      </c>
    </row>
    <row r="17" spans="1:14" s="672" customFormat="1" ht="18.75" customHeight="1" x14ac:dyDescent="0.3">
      <c r="A17" s="688"/>
      <c r="B17" s="688"/>
      <c r="C17" s="688"/>
      <c r="D17" s="688"/>
      <c r="E17" s="688"/>
      <c r="F17" s="689"/>
      <c r="G17" s="689"/>
      <c r="H17" s="689"/>
      <c r="I17" s="689"/>
      <c r="J17" s="690"/>
      <c r="K17" s="690"/>
      <c r="L17" s="690"/>
      <c r="M17" s="691"/>
      <c r="N17" s="671"/>
    </row>
    <row r="18" spans="1:14" ht="16.5" x14ac:dyDescent="0.3">
      <c r="A18" s="692"/>
      <c r="B18" s="692"/>
      <c r="C18" s="692"/>
      <c r="D18" s="692"/>
      <c r="E18" s="692"/>
      <c r="F18" s="57"/>
      <c r="G18" s="57"/>
      <c r="H18" s="57"/>
      <c r="I18" s="57"/>
      <c r="J18" s="692"/>
      <c r="K18" s="692"/>
      <c r="L18" s="692"/>
      <c r="M18" s="692"/>
    </row>
    <row r="19" spans="1:14" ht="16.5" x14ac:dyDescent="0.3">
      <c r="A19" s="1275" t="s">
        <v>112</v>
      </c>
      <c r="B19" s="1275"/>
      <c r="C19" s="1275"/>
      <c r="D19" s="1275"/>
      <c r="E19" s="1275"/>
      <c r="I19" s="943"/>
      <c r="J19" s="1257" t="s">
        <v>777</v>
      </c>
      <c r="K19" s="1257"/>
      <c r="L19" s="1257"/>
      <c r="M19" s="1257"/>
    </row>
    <row r="20" spans="1:14" ht="16.5" x14ac:dyDescent="0.3">
      <c r="A20" s="692"/>
      <c r="B20" s="693" t="s">
        <v>782</v>
      </c>
      <c r="C20" s="693"/>
      <c r="D20" s="693"/>
      <c r="E20" s="692"/>
      <c r="I20" s="148"/>
      <c r="J20" s="1223" t="s">
        <v>121</v>
      </c>
      <c r="K20" s="1223"/>
      <c r="L20" s="1223"/>
      <c r="M20" s="1223"/>
    </row>
    <row r="21" spans="1:14" ht="16.5" x14ac:dyDescent="0.3">
      <c r="A21" s="1275" t="s">
        <v>252</v>
      </c>
      <c r="B21" s="1275"/>
      <c r="C21" s="1275"/>
      <c r="D21" s="1275"/>
      <c r="E21" s="1275"/>
      <c r="F21" s="693"/>
      <c r="G21" s="148"/>
      <c r="H21" s="148"/>
      <c r="I21" s="148"/>
      <c r="J21" s="148"/>
      <c r="K21" s="148"/>
      <c r="L21" s="148"/>
      <c r="M21" s="148"/>
    </row>
    <row r="22" spans="1:14" ht="16.5" x14ac:dyDescent="0.3">
      <c r="A22" s="692"/>
      <c r="B22" s="692"/>
      <c r="C22" s="692"/>
      <c r="D22" s="692"/>
      <c r="E22" s="692"/>
      <c r="F22" s="694"/>
      <c r="G22" s="694"/>
      <c r="H22" s="694"/>
      <c r="I22" s="694"/>
      <c r="J22" s="57"/>
      <c r="K22" s="57"/>
      <c r="L22" s="57"/>
      <c r="M22" s="57"/>
    </row>
    <row r="23" spans="1:14" ht="16.5" x14ac:dyDescent="0.3">
      <c r="A23" s="692"/>
      <c r="B23" s="692"/>
      <c r="C23" s="692"/>
      <c r="D23" s="692"/>
      <c r="E23" s="692"/>
      <c r="F23" s="655"/>
      <c r="G23" s="655"/>
      <c r="H23" s="655"/>
      <c r="I23" s="655"/>
      <c r="J23" s="57"/>
      <c r="K23" s="57"/>
      <c r="L23" s="57"/>
      <c r="M23" s="57"/>
    </row>
    <row r="24" spans="1:14" ht="16.5" x14ac:dyDescent="0.3">
      <c r="A24" s="1248" t="s">
        <v>745</v>
      </c>
      <c r="B24" s="1248"/>
      <c r="C24" s="1248"/>
      <c r="D24" s="1248"/>
      <c r="E24" s="1248"/>
      <c r="I24" s="944"/>
      <c r="J24" s="1225" t="s">
        <v>769</v>
      </c>
      <c r="K24" s="1225"/>
      <c r="L24" s="1225"/>
      <c r="M24" s="1225"/>
    </row>
    <row r="25" spans="1:14" ht="15.75" x14ac:dyDescent="0.3">
      <c r="A25" s="1223" t="s">
        <v>747</v>
      </c>
      <c r="B25" s="1223"/>
      <c r="C25" s="1223"/>
      <c r="D25" s="1223"/>
      <c r="E25" s="1223"/>
      <c r="I25" s="149"/>
      <c r="J25" s="1219" t="s">
        <v>793</v>
      </c>
      <c r="K25" s="1219"/>
      <c r="L25" s="1219"/>
      <c r="M25" s="1219"/>
    </row>
    <row r="26" spans="1:14" ht="16.5" x14ac:dyDescent="0.3">
      <c r="A26" s="692"/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</row>
    <row r="27" spans="1:14" ht="16.5" x14ac:dyDescent="0.3">
      <c r="A27" s="692"/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</row>
  </sheetData>
  <mergeCells count="25">
    <mergeCell ref="A24:E24"/>
    <mergeCell ref="A25:E25"/>
    <mergeCell ref="M11:M12"/>
    <mergeCell ref="A19:E19"/>
    <mergeCell ref="A21:E21"/>
    <mergeCell ref="J19:M19"/>
    <mergeCell ref="J20:M20"/>
    <mergeCell ref="J24:M24"/>
    <mergeCell ref="J25:M25"/>
    <mergeCell ref="A8:B8"/>
    <mergeCell ref="B10:B11"/>
    <mergeCell ref="C10:C11"/>
    <mergeCell ref="D10:F10"/>
    <mergeCell ref="G10:J10"/>
    <mergeCell ref="K10:M10"/>
    <mergeCell ref="G11:H11"/>
    <mergeCell ref="I11:J11"/>
    <mergeCell ref="K11:K12"/>
    <mergeCell ref="L11:L12"/>
    <mergeCell ref="C7:E7"/>
    <mergeCell ref="A1:M1"/>
    <mergeCell ref="A2:M2"/>
    <mergeCell ref="B3:M3"/>
    <mergeCell ref="B4:M4"/>
    <mergeCell ref="A6:B6"/>
  </mergeCells>
  <printOptions horizontalCentered="1"/>
  <pageMargins left="0.25" right="0.25" top="0.35433070866141703" bottom="0.511811023622047" header="0.118110236220472" footer="0.39370078740157499"/>
  <pageSetup paperSize="5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28"/>
  <sheetViews>
    <sheetView view="pageBreakPreview" zoomScale="60" zoomScaleNormal="80" workbookViewId="0">
      <selection activeCell="P28" sqref="P28"/>
    </sheetView>
  </sheetViews>
  <sheetFormatPr defaultRowHeight="15" x14ac:dyDescent="0.3"/>
  <cols>
    <col min="1" max="1" width="8.7109375" style="665" customWidth="1"/>
    <col min="2" max="2" width="13.7109375" style="665" customWidth="1"/>
    <col min="3" max="3" width="14.7109375" style="665" customWidth="1"/>
    <col min="4" max="4" width="5.7109375" style="665" customWidth="1"/>
    <col min="5" max="5" width="23" style="665" customWidth="1"/>
    <col min="6" max="6" width="12.85546875" style="665" customWidth="1"/>
    <col min="7" max="7" width="14.7109375" style="665" customWidth="1"/>
    <col min="8" max="8" width="14.5703125" style="665" customWidth="1"/>
    <col min="9" max="9" width="15.7109375" style="665" customWidth="1"/>
    <col min="10" max="10" width="12.28515625" style="665" customWidth="1"/>
    <col min="11" max="11" width="11.85546875" style="665" customWidth="1"/>
    <col min="12" max="12" width="11.5703125" style="665" customWidth="1"/>
    <col min="13" max="13" width="14.7109375" style="665" customWidth="1"/>
    <col min="14" max="14" width="20.42578125" style="665" customWidth="1"/>
    <col min="15" max="15" width="17.5703125" style="665" customWidth="1"/>
    <col min="16" max="16" width="14.7109375" style="665" customWidth="1"/>
    <col min="17" max="17" width="11.140625" style="665" customWidth="1"/>
    <col min="18" max="18" width="21.85546875" style="665" customWidth="1"/>
    <col min="19" max="19" width="11.140625" style="665" customWidth="1"/>
    <col min="20" max="20" width="23.42578125" style="665" customWidth="1"/>
    <col min="21" max="21" width="16.140625" style="665" customWidth="1"/>
    <col min="22" max="22" width="46.140625" style="665" customWidth="1"/>
    <col min="23" max="23" width="1.5703125" style="665" customWidth="1"/>
    <col min="24" max="16384" width="9.140625" style="665"/>
  </cols>
  <sheetData>
    <row r="1" spans="1:37" ht="33.75" customHeight="1" x14ac:dyDescent="0.3">
      <c r="A1" s="1291" t="s">
        <v>115</v>
      </c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291"/>
      <c r="V1" s="945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4"/>
      <c r="AK1" s="664"/>
    </row>
    <row r="2" spans="1:37" ht="24.75" customHeight="1" x14ac:dyDescent="0.3">
      <c r="A2" s="1291" t="s">
        <v>794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291"/>
      <c r="V2" s="945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664"/>
    </row>
    <row r="3" spans="1:37" ht="21" customHeight="1" x14ac:dyDescent="0.3">
      <c r="A3" s="1292" t="s">
        <v>795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2"/>
      <c r="T3" s="1292"/>
      <c r="U3" s="1292"/>
      <c r="V3" s="946"/>
    </row>
    <row r="4" spans="1:37" ht="22.5" customHeight="1" x14ac:dyDescent="0.3">
      <c r="A4" s="1292"/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2"/>
      <c r="V4" s="946"/>
    </row>
    <row r="5" spans="1:37" ht="17.25" customHeight="1" x14ac:dyDescent="0.3">
      <c r="A5" s="695"/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</row>
    <row r="6" spans="1:37" ht="17.25" customHeight="1" x14ac:dyDescent="0.3">
      <c r="A6" s="1290" t="s">
        <v>127</v>
      </c>
      <c r="B6" s="1290"/>
      <c r="C6" s="697" t="s">
        <v>117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8"/>
      <c r="T6" s="698"/>
      <c r="U6" s="699"/>
      <c r="V6" s="699"/>
      <c r="W6" s="666"/>
      <c r="AA6" s="667"/>
      <c r="AB6" s="1"/>
      <c r="AC6" s="23"/>
      <c r="AD6" s="23"/>
    </row>
    <row r="7" spans="1:37" ht="17.25" customHeight="1" x14ac:dyDescent="0.3">
      <c r="A7" s="1290" t="s">
        <v>128</v>
      </c>
      <c r="B7" s="1290"/>
      <c r="C7" s="697" t="s">
        <v>773</v>
      </c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8"/>
      <c r="T7" s="698"/>
      <c r="U7" s="699"/>
      <c r="V7" s="699"/>
      <c r="W7" s="666"/>
    </row>
    <row r="8" spans="1:37" ht="17.25" customHeight="1" x14ac:dyDescent="0.3">
      <c r="A8" s="1290" t="s">
        <v>129</v>
      </c>
      <c r="B8" s="1290"/>
      <c r="C8" s="697" t="s">
        <v>617</v>
      </c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8"/>
      <c r="U8" s="699"/>
      <c r="V8" s="699"/>
    </row>
    <row r="9" spans="1:37" ht="15" customHeight="1" x14ac:dyDescent="0.3">
      <c r="A9" s="699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U9" s="699"/>
      <c r="V9" s="699"/>
    </row>
    <row r="10" spans="1:37" s="672" customFormat="1" ht="33.75" customHeight="1" x14ac:dyDescent="0.3">
      <c r="A10" s="1294" t="s">
        <v>693</v>
      </c>
      <c r="B10" s="1293" t="s">
        <v>701</v>
      </c>
      <c r="C10" s="1293"/>
      <c r="D10" s="1294" t="s">
        <v>702</v>
      </c>
      <c r="E10" s="1293" t="s">
        <v>703</v>
      </c>
      <c r="F10" s="1293"/>
      <c r="G10" s="1293"/>
      <c r="H10" s="1294" t="s">
        <v>704</v>
      </c>
      <c r="I10" s="1294" t="s">
        <v>705</v>
      </c>
      <c r="J10" s="1294" t="s">
        <v>706</v>
      </c>
      <c r="K10" s="1293" t="s">
        <v>15</v>
      </c>
      <c r="L10" s="1294" t="s">
        <v>707</v>
      </c>
      <c r="M10" s="1294" t="s">
        <v>796</v>
      </c>
      <c r="N10" s="1294"/>
      <c r="O10" s="1293" t="s">
        <v>708</v>
      </c>
      <c r="P10" s="1293"/>
      <c r="Q10" s="1293"/>
      <c r="R10" s="1293"/>
      <c r="S10" s="1298" t="s">
        <v>797</v>
      </c>
      <c r="T10" s="1299"/>
      <c r="U10" s="1293" t="s">
        <v>709</v>
      </c>
      <c r="V10" s="1300"/>
      <c r="W10" s="671"/>
    </row>
    <row r="11" spans="1:37" s="672" customFormat="1" ht="20.25" customHeight="1" x14ac:dyDescent="0.3">
      <c r="A11" s="1294"/>
      <c r="B11" s="1293" t="s">
        <v>710</v>
      </c>
      <c r="C11" s="1293" t="s">
        <v>711</v>
      </c>
      <c r="D11" s="1294"/>
      <c r="E11" s="1293" t="s">
        <v>695</v>
      </c>
      <c r="F11" s="1293" t="s">
        <v>712</v>
      </c>
      <c r="G11" s="1293" t="s">
        <v>713</v>
      </c>
      <c r="H11" s="1294"/>
      <c r="I11" s="1294"/>
      <c r="J11" s="1294"/>
      <c r="K11" s="1293"/>
      <c r="L11" s="1294"/>
      <c r="M11" s="1293" t="s">
        <v>711</v>
      </c>
      <c r="N11" s="1293" t="s">
        <v>714</v>
      </c>
      <c r="O11" s="1293" t="s">
        <v>13</v>
      </c>
      <c r="P11" s="1293"/>
      <c r="Q11" s="1293" t="s">
        <v>14</v>
      </c>
      <c r="R11" s="1293"/>
      <c r="S11" s="1293" t="s">
        <v>711</v>
      </c>
      <c r="T11" s="1294" t="s">
        <v>714</v>
      </c>
      <c r="U11" s="1293"/>
      <c r="V11" s="1300"/>
      <c r="W11" s="671"/>
    </row>
    <row r="12" spans="1:37" s="672" customFormat="1" ht="20.25" customHeight="1" x14ac:dyDescent="0.3">
      <c r="A12" s="1294"/>
      <c r="B12" s="1293"/>
      <c r="C12" s="1293"/>
      <c r="D12" s="1294"/>
      <c r="E12" s="1293"/>
      <c r="F12" s="1293"/>
      <c r="G12" s="1293"/>
      <c r="H12" s="1294"/>
      <c r="I12" s="1294"/>
      <c r="J12" s="1294"/>
      <c r="K12" s="1293"/>
      <c r="L12" s="1294"/>
      <c r="M12" s="1293"/>
      <c r="N12" s="1293"/>
      <c r="O12" s="700" t="s">
        <v>711</v>
      </c>
      <c r="P12" s="700" t="s">
        <v>714</v>
      </c>
      <c r="Q12" s="700" t="s">
        <v>711</v>
      </c>
      <c r="R12" s="700" t="s">
        <v>714</v>
      </c>
      <c r="S12" s="1293"/>
      <c r="T12" s="1294"/>
      <c r="U12" s="1293"/>
      <c r="V12" s="701"/>
      <c r="W12" s="671"/>
    </row>
    <row r="13" spans="1:37" s="672" customFormat="1" ht="24" customHeight="1" x14ac:dyDescent="0.3">
      <c r="A13" s="702">
        <v>1</v>
      </c>
      <c r="B13" s="702">
        <v>2</v>
      </c>
      <c r="C13" s="702">
        <v>3</v>
      </c>
      <c r="D13" s="702">
        <v>4</v>
      </c>
      <c r="E13" s="702">
        <v>5</v>
      </c>
      <c r="F13" s="702">
        <v>6</v>
      </c>
      <c r="G13" s="702">
        <v>7</v>
      </c>
      <c r="H13" s="702">
        <v>8</v>
      </c>
      <c r="I13" s="702">
        <v>9</v>
      </c>
      <c r="J13" s="702">
        <v>10</v>
      </c>
      <c r="K13" s="702">
        <v>11</v>
      </c>
      <c r="L13" s="702">
        <v>12</v>
      </c>
      <c r="M13" s="702">
        <v>13</v>
      </c>
      <c r="N13" s="702">
        <v>14</v>
      </c>
      <c r="O13" s="702">
        <v>15</v>
      </c>
      <c r="P13" s="702">
        <v>16</v>
      </c>
      <c r="Q13" s="702">
        <v>17</v>
      </c>
      <c r="R13" s="702">
        <v>18</v>
      </c>
      <c r="S13" s="702">
        <v>19</v>
      </c>
      <c r="T13" s="702">
        <v>20</v>
      </c>
      <c r="U13" s="702">
        <v>21</v>
      </c>
      <c r="V13" s="703">
        <v>6</v>
      </c>
      <c r="W13" s="671"/>
    </row>
    <row r="14" spans="1:37" s="672" customFormat="1" ht="60" customHeight="1" x14ac:dyDescent="0.3">
      <c r="A14" s="704">
        <v>1</v>
      </c>
      <c r="B14" s="682">
        <v>13210410</v>
      </c>
      <c r="C14" s="969" t="s">
        <v>736</v>
      </c>
      <c r="D14" s="678"/>
      <c r="E14" s="679" t="s">
        <v>700</v>
      </c>
      <c r="F14" s="678"/>
      <c r="G14" s="678"/>
      <c r="H14" s="704"/>
      <c r="I14" s="704"/>
      <c r="J14" s="678"/>
      <c r="K14" s="704"/>
      <c r="L14" s="704"/>
      <c r="M14" s="678"/>
      <c r="N14" s="1082">
        <v>166210000</v>
      </c>
      <c r="O14" s="678"/>
      <c r="P14" s="678"/>
      <c r="Q14" s="682"/>
      <c r="R14" s="705"/>
      <c r="S14" s="682"/>
      <c r="T14" s="705">
        <v>166210000</v>
      </c>
      <c r="U14" s="678"/>
      <c r="V14" s="706"/>
      <c r="W14" s="671"/>
    </row>
    <row r="15" spans="1:37" s="672" customFormat="1" ht="30" customHeight="1" x14ac:dyDescent="0.3">
      <c r="A15" s="678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706"/>
      <c r="W15" s="671"/>
    </row>
    <row r="16" spans="1:37" s="672" customFormat="1" ht="30" customHeight="1" x14ac:dyDescent="0.3">
      <c r="A16" s="678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700"/>
      <c r="R16" s="707"/>
      <c r="S16" s="678"/>
      <c r="T16" s="678"/>
      <c r="U16" s="678"/>
      <c r="V16" s="706"/>
      <c r="W16" s="671"/>
    </row>
    <row r="17" spans="1:37" s="672" customFormat="1" ht="24.95" customHeight="1" thickBot="1" x14ac:dyDescent="0.35">
      <c r="A17" s="1295" t="s">
        <v>180</v>
      </c>
      <c r="B17" s="1296"/>
      <c r="C17" s="1296"/>
      <c r="D17" s="1296"/>
      <c r="E17" s="1296"/>
      <c r="F17" s="1296"/>
      <c r="G17" s="1297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9">
        <f>SUM(R14:R16)</f>
        <v>0</v>
      </c>
      <c r="S17" s="708">
        <v>1</v>
      </c>
      <c r="T17" s="710">
        <f>SUM(T14:T16)</f>
        <v>166210000</v>
      </c>
      <c r="U17" s="711"/>
      <c r="V17" s="712"/>
      <c r="W17" s="671"/>
      <c r="AG17" s="713" t="s">
        <v>112</v>
      </c>
      <c r="AH17" s="713"/>
      <c r="AI17" s="713"/>
      <c r="AJ17" s="713"/>
      <c r="AK17" s="713"/>
    </row>
    <row r="18" spans="1:37" ht="26.25" customHeight="1" thickTop="1" x14ac:dyDescent="0.3">
      <c r="A18" s="699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AG18" s="713" t="s">
        <v>118</v>
      </c>
      <c r="AH18" s="713"/>
      <c r="AI18" s="713"/>
      <c r="AJ18" s="713"/>
      <c r="AK18" s="713"/>
    </row>
    <row r="19" spans="1:37" ht="16.5" x14ac:dyDescent="0.3">
      <c r="B19" s="1223" t="s">
        <v>112</v>
      </c>
      <c r="C19" s="1223"/>
      <c r="D19" s="1223"/>
      <c r="E19" s="1223"/>
      <c r="F19" s="1223"/>
      <c r="G19" s="1223"/>
      <c r="H19" s="1223"/>
      <c r="I19" s="1223"/>
      <c r="J19" s="148"/>
      <c r="K19" s="148"/>
      <c r="L19" s="148"/>
      <c r="M19" s="148"/>
      <c r="N19" s="148"/>
      <c r="O19" s="148"/>
      <c r="P19" s="1223" t="s">
        <v>777</v>
      </c>
      <c r="Q19" s="1223"/>
      <c r="R19" s="1223"/>
      <c r="S19" s="1223"/>
      <c r="T19" s="1292"/>
      <c r="U19" s="1292"/>
      <c r="V19" s="1292"/>
      <c r="AG19" s="713" t="s">
        <v>76</v>
      </c>
      <c r="AH19" s="713"/>
      <c r="AI19" s="713"/>
      <c r="AJ19" s="713"/>
      <c r="AK19" s="713"/>
    </row>
    <row r="20" spans="1:37" ht="16.5" x14ac:dyDescent="0.3">
      <c r="B20" s="1223" t="s">
        <v>782</v>
      </c>
      <c r="C20" s="1223"/>
      <c r="D20" s="1223"/>
      <c r="E20" s="1223"/>
      <c r="F20" s="1223"/>
      <c r="G20" s="1223"/>
      <c r="H20" s="1223"/>
      <c r="I20" s="1223"/>
      <c r="J20" s="148"/>
      <c r="K20" s="148"/>
      <c r="L20" s="148"/>
      <c r="M20" s="148"/>
      <c r="N20" s="148"/>
      <c r="O20" s="148"/>
      <c r="P20" s="714"/>
      <c r="Q20" s="148"/>
      <c r="R20" s="148"/>
      <c r="S20" s="148"/>
      <c r="T20" s="1292"/>
      <c r="U20" s="1292"/>
      <c r="V20" s="1292"/>
      <c r="AG20" s="715"/>
      <c r="AH20" s="715"/>
      <c r="AI20" s="715"/>
      <c r="AJ20" s="715"/>
      <c r="AK20" s="715"/>
    </row>
    <row r="21" spans="1:37" ht="16.5" x14ac:dyDescent="0.3">
      <c r="B21" s="1223" t="s">
        <v>76</v>
      </c>
      <c r="C21" s="1223"/>
      <c r="D21" s="1223"/>
      <c r="E21" s="1223"/>
      <c r="F21" s="1223"/>
      <c r="G21" s="1223"/>
      <c r="H21" s="1223"/>
      <c r="I21" s="1223"/>
      <c r="J21" s="148"/>
      <c r="K21" s="148"/>
      <c r="L21" s="148"/>
      <c r="M21" s="148"/>
      <c r="N21" s="148"/>
      <c r="O21" s="148"/>
      <c r="P21" s="1223" t="s">
        <v>121</v>
      </c>
      <c r="Q21" s="1223"/>
      <c r="R21" s="1223"/>
      <c r="S21" s="1223"/>
      <c r="T21" s="716"/>
      <c r="U21" s="699"/>
      <c r="V21" s="699"/>
      <c r="AG21" s="713"/>
      <c r="AH21" s="715"/>
      <c r="AI21" s="717"/>
      <c r="AJ21" s="717"/>
      <c r="AK21" s="717"/>
    </row>
    <row r="22" spans="1:37" ht="16.5" x14ac:dyDescent="0.3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714"/>
      <c r="Q22" s="148"/>
      <c r="R22" s="148"/>
      <c r="S22" s="148"/>
      <c r="T22" s="716"/>
      <c r="U22" s="699"/>
      <c r="V22" s="699"/>
      <c r="AG22" s="718" t="s">
        <v>119</v>
      </c>
      <c r="AH22" s="718"/>
      <c r="AI22" s="718"/>
      <c r="AJ22" s="718"/>
      <c r="AK22" s="718"/>
    </row>
    <row r="23" spans="1:37" ht="16.5" x14ac:dyDescent="0.3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714"/>
      <c r="Q23" s="148"/>
      <c r="R23" s="148"/>
      <c r="S23" s="148"/>
      <c r="T23" s="716"/>
      <c r="U23" s="699"/>
      <c r="V23" s="699"/>
      <c r="AG23" s="719" t="s">
        <v>120</v>
      </c>
      <c r="AH23" s="719"/>
      <c r="AI23" s="719"/>
      <c r="AJ23" s="719"/>
      <c r="AK23" s="719"/>
    </row>
    <row r="24" spans="1:37" ht="16.5" x14ac:dyDescent="0.3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714"/>
      <c r="Q24" s="148"/>
      <c r="R24" s="148"/>
      <c r="S24" s="148"/>
      <c r="T24" s="1301"/>
      <c r="U24" s="1301"/>
      <c r="V24" s="1301"/>
    </row>
    <row r="25" spans="1:37" ht="16.5" x14ac:dyDescent="0.3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692"/>
      <c r="Q25" s="692"/>
      <c r="R25" s="692"/>
      <c r="S25" s="692"/>
      <c r="T25" s="1292"/>
      <c r="U25" s="1292"/>
      <c r="V25" s="1292"/>
    </row>
    <row r="26" spans="1:37" ht="15.75" x14ac:dyDescent="0.3">
      <c r="B26" s="1248" t="s">
        <v>745</v>
      </c>
      <c r="C26" s="1248"/>
      <c r="D26" s="1248"/>
      <c r="E26" s="1248"/>
      <c r="F26" s="1248"/>
      <c r="G26" s="1248"/>
      <c r="H26" s="1248"/>
      <c r="I26" s="1248"/>
      <c r="J26" s="148"/>
      <c r="K26" s="148"/>
      <c r="L26" s="148"/>
      <c r="M26" s="148"/>
      <c r="N26" s="148"/>
      <c r="O26" s="148"/>
      <c r="P26" s="1248" t="s">
        <v>769</v>
      </c>
      <c r="Q26" s="1248"/>
      <c r="R26" s="1248"/>
      <c r="S26" s="1248"/>
      <c r="T26" s="3"/>
    </row>
    <row r="27" spans="1:37" ht="15.75" x14ac:dyDescent="0.3">
      <c r="B27" s="1223" t="s">
        <v>746</v>
      </c>
      <c r="C27" s="1223"/>
      <c r="D27" s="1223"/>
      <c r="E27" s="1223"/>
      <c r="F27" s="1223"/>
      <c r="G27" s="1223"/>
      <c r="H27" s="1223"/>
      <c r="I27" s="1223"/>
      <c r="J27" s="148"/>
      <c r="K27" s="148"/>
      <c r="L27" s="148"/>
      <c r="M27" s="148"/>
      <c r="N27" s="148"/>
      <c r="O27" s="148"/>
      <c r="P27" s="1223" t="s">
        <v>770</v>
      </c>
      <c r="Q27" s="1223"/>
      <c r="R27" s="1223"/>
      <c r="S27" s="1223"/>
      <c r="T27" s="3"/>
    </row>
    <row r="28" spans="1:37" x14ac:dyDescent="0.3">
      <c r="T28" s="3"/>
      <c r="V28" s="720" t="s">
        <v>715</v>
      </c>
    </row>
  </sheetData>
  <mergeCells count="46">
    <mergeCell ref="B26:I26"/>
    <mergeCell ref="P26:S26"/>
    <mergeCell ref="B27:I27"/>
    <mergeCell ref="P27:S27"/>
    <mergeCell ref="B20:I20"/>
    <mergeCell ref="T20:V20"/>
    <mergeCell ref="B21:I21"/>
    <mergeCell ref="P21:S21"/>
    <mergeCell ref="T24:V24"/>
    <mergeCell ref="T25:V25"/>
    <mergeCell ref="S11:S12"/>
    <mergeCell ref="T11:T12"/>
    <mergeCell ref="A17:G17"/>
    <mergeCell ref="B19:I19"/>
    <mergeCell ref="P19:S19"/>
    <mergeCell ref="T19:V19"/>
    <mergeCell ref="O11:P11"/>
    <mergeCell ref="Q11:R11"/>
    <mergeCell ref="H10:H12"/>
    <mergeCell ref="S10:T10"/>
    <mergeCell ref="U10:U12"/>
    <mergeCell ref="V10:V11"/>
    <mergeCell ref="B11:B12"/>
    <mergeCell ref="C11:C12"/>
    <mergeCell ref="E11:E12"/>
    <mergeCell ref="F11:F12"/>
    <mergeCell ref="O10:R10"/>
    <mergeCell ref="A8:B8"/>
    <mergeCell ref="A10:A12"/>
    <mergeCell ref="B10:C10"/>
    <mergeCell ref="D10:D12"/>
    <mergeCell ref="E10:G10"/>
    <mergeCell ref="G11:G12"/>
    <mergeCell ref="M11:M12"/>
    <mergeCell ref="N11:N12"/>
    <mergeCell ref="I10:I12"/>
    <mergeCell ref="J10:J12"/>
    <mergeCell ref="K10:K12"/>
    <mergeCell ref="L10:L12"/>
    <mergeCell ref="M10:N10"/>
    <mergeCell ref="A7:B7"/>
    <mergeCell ref="A6:B6"/>
    <mergeCell ref="A1:U1"/>
    <mergeCell ref="A2:U2"/>
    <mergeCell ref="A3:U3"/>
    <mergeCell ref="A4:U4"/>
  </mergeCells>
  <printOptions horizontalCentered="1"/>
  <pageMargins left="0.27559055118110237" right="0.55118110236220474" top="0.35433070866141736" bottom="0.51181102362204722" header="0.11811023622047245" footer="0.39370078740157483"/>
  <pageSetup paperSize="5" scale="50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6"/>
  <sheetViews>
    <sheetView view="pageBreakPreview" zoomScale="68" zoomScaleNormal="100" zoomScaleSheetLayoutView="68" workbookViewId="0">
      <selection activeCell="F25" sqref="F25"/>
    </sheetView>
  </sheetViews>
  <sheetFormatPr defaultRowHeight="14.25" x14ac:dyDescent="0.2"/>
  <cols>
    <col min="1" max="1" width="5.5703125" style="750" customWidth="1"/>
    <col min="2" max="2" width="8.7109375" style="750" customWidth="1"/>
    <col min="3" max="3" width="47.85546875" style="750" customWidth="1"/>
    <col min="4" max="4" width="34.7109375" style="750" customWidth="1"/>
    <col min="5" max="6" width="27.5703125" style="750" customWidth="1"/>
    <col min="7" max="7" width="31.7109375" style="750" customWidth="1"/>
    <col min="8" max="8" width="22" style="750" customWidth="1"/>
    <col min="9" max="9" width="11.5703125" style="722" customWidth="1"/>
    <col min="10" max="11" width="14" style="722" customWidth="1"/>
    <col min="12" max="12" width="10.5703125" style="722" customWidth="1"/>
    <col min="13" max="13" width="9.85546875" style="722" customWidth="1"/>
    <col min="14" max="14" width="10.5703125" style="722" customWidth="1"/>
    <col min="15" max="15" width="8.42578125" style="722" customWidth="1"/>
    <col min="16" max="16" width="22" style="722" customWidth="1"/>
    <col min="17" max="17" width="8.7109375" style="722" customWidth="1"/>
    <col min="18" max="18" width="17.85546875" style="722" customWidth="1"/>
    <col min="19" max="19" width="7.28515625" style="722" customWidth="1"/>
    <col min="20" max="20" width="20.7109375" style="722" customWidth="1"/>
    <col min="21" max="21" width="7.5703125" style="751" customWidth="1"/>
    <col min="22" max="22" width="20.28515625" style="751" customWidth="1"/>
    <col min="23" max="23" width="5.7109375" style="722" customWidth="1"/>
    <col min="24" max="256" width="9.140625" style="722"/>
    <col min="257" max="257" width="5.5703125" style="722" customWidth="1"/>
    <col min="258" max="258" width="8.7109375" style="722" customWidth="1"/>
    <col min="259" max="259" width="47.85546875" style="722" customWidth="1"/>
    <col min="260" max="260" width="34.7109375" style="722" customWidth="1"/>
    <col min="261" max="262" width="27.5703125" style="722" customWidth="1"/>
    <col min="263" max="263" width="31.7109375" style="722" customWidth="1"/>
    <col min="264" max="264" width="22" style="722" customWidth="1"/>
    <col min="265" max="265" width="11.5703125" style="722" customWidth="1"/>
    <col min="266" max="267" width="14" style="722" customWidth="1"/>
    <col min="268" max="268" width="10.5703125" style="722" customWidth="1"/>
    <col min="269" max="269" width="9.85546875" style="722" customWidth="1"/>
    <col min="270" max="270" width="10.5703125" style="722" customWidth="1"/>
    <col min="271" max="271" width="8.42578125" style="722" customWidth="1"/>
    <col min="272" max="272" width="22" style="722" customWidth="1"/>
    <col min="273" max="273" width="8.7109375" style="722" customWidth="1"/>
    <col min="274" max="274" width="17.85546875" style="722" customWidth="1"/>
    <col min="275" max="275" width="7.28515625" style="722" customWidth="1"/>
    <col min="276" max="276" width="20.7109375" style="722" customWidth="1"/>
    <col min="277" max="277" width="7.5703125" style="722" customWidth="1"/>
    <col min="278" max="278" width="20.28515625" style="722" customWidth="1"/>
    <col min="279" max="279" width="5.7109375" style="722" customWidth="1"/>
    <col min="280" max="512" width="9.140625" style="722"/>
    <col min="513" max="513" width="5.5703125" style="722" customWidth="1"/>
    <col min="514" max="514" width="8.7109375" style="722" customWidth="1"/>
    <col min="515" max="515" width="47.85546875" style="722" customWidth="1"/>
    <col min="516" max="516" width="34.7109375" style="722" customWidth="1"/>
    <col min="517" max="518" width="27.5703125" style="722" customWidth="1"/>
    <col min="519" max="519" width="31.7109375" style="722" customWidth="1"/>
    <col min="520" max="520" width="22" style="722" customWidth="1"/>
    <col min="521" max="521" width="11.5703125" style="722" customWidth="1"/>
    <col min="522" max="523" width="14" style="722" customWidth="1"/>
    <col min="524" max="524" width="10.5703125" style="722" customWidth="1"/>
    <col min="525" max="525" width="9.85546875" style="722" customWidth="1"/>
    <col min="526" max="526" width="10.5703125" style="722" customWidth="1"/>
    <col min="527" max="527" width="8.42578125" style="722" customWidth="1"/>
    <col min="528" max="528" width="22" style="722" customWidth="1"/>
    <col min="529" max="529" width="8.7109375" style="722" customWidth="1"/>
    <col min="530" max="530" width="17.85546875" style="722" customWidth="1"/>
    <col min="531" max="531" width="7.28515625" style="722" customWidth="1"/>
    <col min="532" max="532" width="20.7109375" style="722" customWidth="1"/>
    <col min="533" max="533" width="7.5703125" style="722" customWidth="1"/>
    <col min="534" max="534" width="20.28515625" style="722" customWidth="1"/>
    <col min="535" max="535" width="5.7109375" style="722" customWidth="1"/>
    <col min="536" max="768" width="9.140625" style="722"/>
    <col min="769" max="769" width="5.5703125" style="722" customWidth="1"/>
    <col min="770" max="770" width="8.7109375" style="722" customWidth="1"/>
    <col min="771" max="771" width="47.85546875" style="722" customWidth="1"/>
    <col min="772" max="772" width="34.7109375" style="722" customWidth="1"/>
    <col min="773" max="774" width="27.5703125" style="722" customWidth="1"/>
    <col min="775" max="775" width="31.7109375" style="722" customWidth="1"/>
    <col min="776" max="776" width="22" style="722" customWidth="1"/>
    <col min="777" max="777" width="11.5703125" style="722" customWidth="1"/>
    <col min="778" max="779" width="14" style="722" customWidth="1"/>
    <col min="780" max="780" width="10.5703125" style="722" customWidth="1"/>
    <col min="781" max="781" width="9.85546875" style="722" customWidth="1"/>
    <col min="782" max="782" width="10.5703125" style="722" customWidth="1"/>
    <col min="783" max="783" width="8.42578125" style="722" customWidth="1"/>
    <col min="784" max="784" width="22" style="722" customWidth="1"/>
    <col min="785" max="785" width="8.7109375" style="722" customWidth="1"/>
    <col min="786" max="786" width="17.85546875" style="722" customWidth="1"/>
    <col min="787" max="787" width="7.28515625" style="722" customWidth="1"/>
    <col min="788" max="788" width="20.7109375" style="722" customWidth="1"/>
    <col min="789" max="789" width="7.5703125" style="722" customWidth="1"/>
    <col min="790" max="790" width="20.28515625" style="722" customWidth="1"/>
    <col min="791" max="791" width="5.7109375" style="722" customWidth="1"/>
    <col min="792" max="1024" width="9.140625" style="722"/>
    <col min="1025" max="1025" width="5.5703125" style="722" customWidth="1"/>
    <col min="1026" max="1026" width="8.7109375" style="722" customWidth="1"/>
    <col min="1027" max="1027" width="47.85546875" style="722" customWidth="1"/>
    <col min="1028" max="1028" width="34.7109375" style="722" customWidth="1"/>
    <col min="1029" max="1030" width="27.5703125" style="722" customWidth="1"/>
    <col min="1031" max="1031" width="31.7109375" style="722" customWidth="1"/>
    <col min="1032" max="1032" width="22" style="722" customWidth="1"/>
    <col min="1033" max="1033" width="11.5703125" style="722" customWidth="1"/>
    <col min="1034" max="1035" width="14" style="722" customWidth="1"/>
    <col min="1036" max="1036" width="10.5703125" style="722" customWidth="1"/>
    <col min="1037" max="1037" width="9.85546875" style="722" customWidth="1"/>
    <col min="1038" max="1038" width="10.5703125" style="722" customWidth="1"/>
    <col min="1039" max="1039" width="8.42578125" style="722" customWidth="1"/>
    <col min="1040" max="1040" width="22" style="722" customWidth="1"/>
    <col min="1041" max="1041" width="8.7109375" style="722" customWidth="1"/>
    <col min="1042" max="1042" width="17.85546875" style="722" customWidth="1"/>
    <col min="1043" max="1043" width="7.28515625" style="722" customWidth="1"/>
    <col min="1044" max="1044" width="20.7109375" style="722" customWidth="1"/>
    <col min="1045" max="1045" width="7.5703125" style="722" customWidth="1"/>
    <col min="1046" max="1046" width="20.28515625" style="722" customWidth="1"/>
    <col min="1047" max="1047" width="5.7109375" style="722" customWidth="1"/>
    <col min="1048" max="1280" width="9.140625" style="722"/>
    <col min="1281" max="1281" width="5.5703125" style="722" customWidth="1"/>
    <col min="1282" max="1282" width="8.7109375" style="722" customWidth="1"/>
    <col min="1283" max="1283" width="47.85546875" style="722" customWidth="1"/>
    <col min="1284" max="1284" width="34.7109375" style="722" customWidth="1"/>
    <col min="1285" max="1286" width="27.5703125" style="722" customWidth="1"/>
    <col min="1287" max="1287" width="31.7109375" style="722" customWidth="1"/>
    <col min="1288" max="1288" width="22" style="722" customWidth="1"/>
    <col min="1289" max="1289" width="11.5703125" style="722" customWidth="1"/>
    <col min="1290" max="1291" width="14" style="722" customWidth="1"/>
    <col min="1292" max="1292" width="10.5703125" style="722" customWidth="1"/>
    <col min="1293" max="1293" width="9.85546875" style="722" customWidth="1"/>
    <col min="1294" max="1294" width="10.5703125" style="722" customWidth="1"/>
    <col min="1295" max="1295" width="8.42578125" style="722" customWidth="1"/>
    <col min="1296" max="1296" width="22" style="722" customWidth="1"/>
    <col min="1297" max="1297" width="8.7109375" style="722" customWidth="1"/>
    <col min="1298" max="1298" width="17.85546875" style="722" customWidth="1"/>
    <col min="1299" max="1299" width="7.28515625" style="722" customWidth="1"/>
    <col min="1300" max="1300" width="20.7109375" style="722" customWidth="1"/>
    <col min="1301" max="1301" width="7.5703125" style="722" customWidth="1"/>
    <col min="1302" max="1302" width="20.28515625" style="722" customWidth="1"/>
    <col min="1303" max="1303" width="5.7109375" style="722" customWidth="1"/>
    <col min="1304" max="1536" width="9.140625" style="722"/>
    <col min="1537" max="1537" width="5.5703125" style="722" customWidth="1"/>
    <col min="1538" max="1538" width="8.7109375" style="722" customWidth="1"/>
    <col min="1539" max="1539" width="47.85546875" style="722" customWidth="1"/>
    <col min="1540" max="1540" width="34.7109375" style="722" customWidth="1"/>
    <col min="1541" max="1542" width="27.5703125" style="722" customWidth="1"/>
    <col min="1543" max="1543" width="31.7109375" style="722" customWidth="1"/>
    <col min="1544" max="1544" width="22" style="722" customWidth="1"/>
    <col min="1545" max="1545" width="11.5703125" style="722" customWidth="1"/>
    <col min="1546" max="1547" width="14" style="722" customWidth="1"/>
    <col min="1548" max="1548" width="10.5703125" style="722" customWidth="1"/>
    <col min="1549" max="1549" width="9.85546875" style="722" customWidth="1"/>
    <col min="1550" max="1550" width="10.5703125" style="722" customWidth="1"/>
    <col min="1551" max="1551" width="8.42578125" style="722" customWidth="1"/>
    <col min="1552" max="1552" width="22" style="722" customWidth="1"/>
    <col min="1553" max="1553" width="8.7109375" style="722" customWidth="1"/>
    <col min="1554" max="1554" width="17.85546875" style="722" customWidth="1"/>
    <col min="1555" max="1555" width="7.28515625" style="722" customWidth="1"/>
    <col min="1556" max="1556" width="20.7109375" style="722" customWidth="1"/>
    <col min="1557" max="1557" width="7.5703125" style="722" customWidth="1"/>
    <col min="1558" max="1558" width="20.28515625" style="722" customWidth="1"/>
    <col min="1559" max="1559" width="5.7109375" style="722" customWidth="1"/>
    <col min="1560" max="1792" width="9.140625" style="722"/>
    <col min="1793" max="1793" width="5.5703125" style="722" customWidth="1"/>
    <col min="1794" max="1794" width="8.7109375" style="722" customWidth="1"/>
    <col min="1795" max="1795" width="47.85546875" style="722" customWidth="1"/>
    <col min="1796" max="1796" width="34.7109375" style="722" customWidth="1"/>
    <col min="1797" max="1798" width="27.5703125" style="722" customWidth="1"/>
    <col min="1799" max="1799" width="31.7109375" style="722" customWidth="1"/>
    <col min="1800" max="1800" width="22" style="722" customWidth="1"/>
    <col min="1801" max="1801" width="11.5703125" style="722" customWidth="1"/>
    <col min="1802" max="1803" width="14" style="722" customWidth="1"/>
    <col min="1804" max="1804" width="10.5703125" style="722" customWidth="1"/>
    <col min="1805" max="1805" width="9.85546875" style="722" customWidth="1"/>
    <col min="1806" max="1806" width="10.5703125" style="722" customWidth="1"/>
    <col min="1807" max="1807" width="8.42578125" style="722" customWidth="1"/>
    <col min="1808" max="1808" width="22" style="722" customWidth="1"/>
    <col min="1809" max="1809" width="8.7109375" style="722" customWidth="1"/>
    <col min="1810" max="1810" width="17.85546875" style="722" customWidth="1"/>
    <col min="1811" max="1811" width="7.28515625" style="722" customWidth="1"/>
    <col min="1812" max="1812" width="20.7109375" style="722" customWidth="1"/>
    <col min="1813" max="1813" width="7.5703125" style="722" customWidth="1"/>
    <col min="1814" max="1814" width="20.28515625" style="722" customWidth="1"/>
    <col min="1815" max="1815" width="5.7109375" style="722" customWidth="1"/>
    <col min="1816" max="2048" width="9.140625" style="722"/>
    <col min="2049" max="2049" width="5.5703125" style="722" customWidth="1"/>
    <col min="2050" max="2050" width="8.7109375" style="722" customWidth="1"/>
    <col min="2051" max="2051" width="47.85546875" style="722" customWidth="1"/>
    <col min="2052" max="2052" width="34.7109375" style="722" customWidth="1"/>
    <col min="2053" max="2054" width="27.5703125" style="722" customWidth="1"/>
    <col min="2055" max="2055" width="31.7109375" style="722" customWidth="1"/>
    <col min="2056" max="2056" width="22" style="722" customWidth="1"/>
    <col min="2057" max="2057" width="11.5703125" style="722" customWidth="1"/>
    <col min="2058" max="2059" width="14" style="722" customWidth="1"/>
    <col min="2060" max="2060" width="10.5703125" style="722" customWidth="1"/>
    <col min="2061" max="2061" width="9.85546875" style="722" customWidth="1"/>
    <col min="2062" max="2062" width="10.5703125" style="722" customWidth="1"/>
    <col min="2063" max="2063" width="8.42578125" style="722" customWidth="1"/>
    <col min="2064" max="2064" width="22" style="722" customWidth="1"/>
    <col min="2065" max="2065" width="8.7109375" style="722" customWidth="1"/>
    <col min="2066" max="2066" width="17.85546875" style="722" customWidth="1"/>
    <col min="2067" max="2067" width="7.28515625" style="722" customWidth="1"/>
    <col min="2068" max="2068" width="20.7109375" style="722" customWidth="1"/>
    <col min="2069" max="2069" width="7.5703125" style="722" customWidth="1"/>
    <col min="2070" max="2070" width="20.28515625" style="722" customWidth="1"/>
    <col min="2071" max="2071" width="5.7109375" style="722" customWidth="1"/>
    <col min="2072" max="2304" width="9.140625" style="722"/>
    <col min="2305" max="2305" width="5.5703125" style="722" customWidth="1"/>
    <col min="2306" max="2306" width="8.7109375" style="722" customWidth="1"/>
    <col min="2307" max="2307" width="47.85546875" style="722" customWidth="1"/>
    <col min="2308" max="2308" width="34.7109375" style="722" customWidth="1"/>
    <col min="2309" max="2310" width="27.5703125" style="722" customWidth="1"/>
    <col min="2311" max="2311" width="31.7109375" style="722" customWidth="1"/>
    <col min="2312" max="2312" width="22" style="722" customWidth="1"/>
    <col min="2313" max="2313" width="11.5703125" style="722" customWidth="1"/>
    <col min="2314" max="2315" width="14" style="722" customWidth="1"/>
    <col min="2316" max="2316" width="10.5703125" style="722" customWidth="1"/>
    <col min="2317" max="2317" width="9.85546875" style="722" customWidth="1"/>
    <col min="2318" max="2318" width="10.5703125" style="722" customWidth="1"/>
    <col min="2319" max="2319" width="8.42578125" style="722" customWidth="1"/>
    <col min="2320" max="2320" width="22" style="722" customWidth="1"/>
    <col min="2321" max="2321" width="8.7109375" style="722" customWidth="1"/>
    <col min="2322" max="2322" width="17.85546875" style="722" customWidth="1"/>
    <col min="2323" max="2323" width="7.28515625" style="722" customWidth="1"/>
    <col min="2324" max="2324" width="20.7109375" style="722" customWidth="1"/>
    <col min="2325" max="2325" width="7.5703125" style="722" customWidth="1"/>
    <col min="2326" max="2326" width="20.28515625" style="722" customWidth="1"/>
    <col min="2327" max="2327" width="5.7109375" style="722" customWidth="1"/>
    <col min="2328" max="2560" width="9.140625" style="722"/>
    <col min="2561" max="2561" width="5.5703125" style="722" customWidth="1"/>
    <col min="2562" max="2562" width="8.7109375" style="722" customWidth="1"/>
    <col min="2563" max="2563" width="47.85546875" style="722" customWidth="1"/>
    <col min="2564" max="2564" width="34.7109375" style="722" customWidth="1"/>
    <col min="2565" max="2566" width="27.5703125" style="722" customWidth="1"/>
    <col min="2567" max="2567" width="31.7109375" style="722" customWidth="1"/>
    <col min="2568" max="2568" width="22" style="722" customWidth="1"/>
    <col min="2569" max="2569" width="11.5703125" style="722" customWidth="1"/>
    <col min="2570" max="2571" width="14" style="722" customWidth="1"/>
    <col min="2572" max="2572" width="10.5703125" style="722" customWidth="1"/>
    <col min="2573" max="2573" width="9.85546875" style="722" customWidth="1"/>
    <col min="2574" max="2574" width="10.5703125" style="722" customWidth="1"/>
    <col min="2575" max="2575" width="8.42578125" style="722" customWidth="1"/>
    <col min="2576" max="2576" width="22" style="722" customWidth="1"/>
    <col min="2577" max="2577" width="8.7109375" style="722" customWidth="1"/>
    <col min="2578" max="2578" width="17.85546875" style="722" customWidth="1"/>
    <col min="2579" max="2579" width="7.28515625" style="722" customWidth="1"/>
    <col min="2580" max="2580" width="20.7109375" style="722" customWidth="1"/>
    <col min="2581" max="2581" width="7.5703125" style="722" customWidth="1"/>
    <col min="2582" max="2582" width="20.28515625" style="722" customWidth="1"/>
    <col min="2583" max="2583" width="5.7109375" style="722" customWidth="1"/>
    <col min="2584" max="2816" width="9.140625" style="722"/>
    <col min="2817" max="2817" width="5.5703125" style="722" customWidth="1"/>
    <col min="2818" max="2818" width="8.7109375" style="722" customWidth="1"/>
    <col min="2819" max="2819" width="47.85546875" style="722" customWidth="1"/>
    <col min="2820" max="2820" width="34.7109375" style="722" customWidth="1"/>
    <col min="2821" max="2822" width="27.5703125" style="722" customWidth="1"/>
    <col min="2823" max="2823" width="31.7109375" style="722" customWidth="1"/>
    <col min="2824" max="2824" width="22" style="722" customWidth="1"/>
    <col min="2825" max="2825" width="11.5703125" style="722" customWidth="1"/>
    <col min="2826" max="2827" width="14" style="722" customWidth="1"/>
    <col min="2828" max="2828" width="10.5703125" style="722" customWidth="1"/>
    <col min="2829" max="2829" width="9.85546875" style="722" customWidth="1"/>
    <col min="2830" max="2830" width="10.5703125" style="722" customWidth="1"/>
    <col min="2831" max="2831" width="8.42578125" style="722" customWidth="1"/>
    <col min="2832" max="2832" width="22" style="722" customWidth="1"/>
    <col min="2833" max="2833" width="8.7109375" style="722" customWidth="1"/>
    <col min="2834" max="2834" width="17.85546875" style="722" customWidth="1"/>
    <col min="2835" max="2835" width="7.28515625" style="722" customWidth="1"/>
    <col min="2836" max="2836" width="20.7109375" style="722" customWidth="1"/>
    <col min="2837" max="2837" width="7.5703125" style="722" customWidth="1"/>
    <col min="2838" max="2838" width="20.28515625" style="722" customWidth="1"/>
    <col min="2839" max="2839" width="5.7109375" style="722" customWidth="1"/>
    <col min="2840" max="3072" width="9.140625" style="722"/>
    <col min="3073" max="3073" width="5.5703125" style="722" customWidth="1"/>
    <col min="3074" max="3074" width="8.7109375" style="722" customWidth="1"/>
    <col min="3075" max="3075" width="47.85546875" style="722" customWidth="1"/>
    <col min="3076" max="3076" width="34.7109375" style="722" customWidth="1"/>
    <col min="3077" max="3078" width="27.5703125" style="722" customWidth="1"/>
    <col min="3079" max="3079" width="31.7109375" style="722" customWidth="1"/>
    <col min="3080" max="3080" width="22" style="722" customWidth="1"/>
    <col min="3081" max="3081" width="11.5703125" style="722" customWidth="1"/>
    <col min="3082" max="3083" width="14" style="722" customWidth="1"/>
    <col min="3084" max="3084" width="10.5703125" style="722" customWidth="1"/>
    <col min="3085" max="3085" width="9.85546875" style="722" customWidth="1"/>
    <col min="3086" max="3086" width="10.5703125" style="722" customWidth="1"/>
    <col min="3087" max="3087" width="8.42578125" style="722" customWidth="1"/>
    <col min="3088" max="3088" width="22" style="722" customWidth="1"/>
    <col min="3089" max="3089" width="8.7109375" style="722" customWidth="1"/>
    <col min="3090" max="3090" width="17.85546875" style="722" customWidth="1"/>
    <col min="3091" max="3091" width="7.28515625" style="722" customWidth="1"/>
    <col min="3092" max="3092" width="20.7109375" style="722" customWidth="1"/>
    <col min="3093" max="3093" width="7.5703125" style="722" customWidth="1"/>
    <col min="3094" max="3094" width="20.28515625" style="722" customWidth="1"/>
    <col min="3095" max="3095" width="5.7109375" style="722" customWidth="1"/>
    <col min="3096" max="3328" width="9.140625" style="722"/>
    <col min="3329" max="3329" width="5.5703125" style="722" customWidth="1"/>
    <col min="3330" max="3330" width="8.7109375" style="722" customWidth="1"/>
    <col min="3331" max="3331" width="47.85546875" style="722" customWidth="1"/>
    <col min="3332" max="3332" width="34.7109375" style="722" customWidth="1"/>
    <col min="3333" max="3334" width="27.5703125" style="722" customWidth="1"/>
    <col min="3335" max="3335" width="31.7109375" style="722" customWidth="1"/>
    <col min="3336" max="3336" width="22" style="722" customWidth="1"/>
    <col min="3337" max="3337" width="11.5703125" style="722" customWidth="1"/>
    <col min="3338" max="3339" width="14" style="722" customWidth="1"/>
    <col min="3340" max="3340" width="10.5703125" style="722" customWidth="1"/>
    <col min="3341" max="3341" width="9.85546875" style="722" customWidth="1"/>
    <col min="3342" max="3342" width="10.5703125" style="722" customWidth="1"/>
    <col min="3343" max="3343" width="8.42578125" style="722" customWidth="1"/>
    <col min="3344" max="3344" width="22" style="722" customWidth="1"/>
    <col min="3345" max="3345" width="8.7109375" style="722" customWidth="1"/>
    <col min="3346" max="3346" width="17.85546875" style="722" customWidth="1"/>
    <col min="3347" max="3347" width="7.28515625" style="722" customWidth="1"/>
    <col min="3348" max="3348" width="20.7109375" style="722" customWidth="1"/>
    <col min="3349" max="3349" width="7.5703125" style="722" customWidth="1"/>
    <col min="3350" max="3350" width="20.28515625" style="722" customWidth="1"/>
    <col min="3351" max="3351" width="5.7109375" style="722" customWidth="1"/>
    <col min="3352" max="3584" width="9.140625" style="722"/>
    <col min="3585" max="3585" width="5.5703125" style="722" customWidth="1"/>
    <col min="3586" max="3586" width="8.7109375" style="722" customWidth="1"/>
    <col min="3587" max="3587" width="47.85546875" style="722" customWidth="1"/>
    <col min="3588" max="3588" width="34.7109375" style="722" customWidth="1"/>
    <col min="3589" max="3590" width="27.5703125" style="722" customWidth="1"/>
    <col min="3591" max="3591" width="31.7109375" style="722" customWidth="1"/>
    <col min="3592" max="3592" width="22" style="722" customWidth="1"/>
    <col min="3593" max="3593" width="11.5703125" style="722" customWidth="1"/>
    <col min="3594" max="3595" width="14" style="722" customWidth="1"/>
    <col min="3596" max="3596" width="10.5703125" style="722" customWidth="1"/>
    <col min="3597" max="3597" width="9.85546875" style="722" customWidth="1"/>
    <col min="3598" max="3598" width="10.5703125" style="722" customWidth="1"/>
    <col min="3599" max="3599" width="8.42578125" style="722" customWidth="1"/>
    <col min="3600" max="3600" width="22" style="722" customWidth="1"/>
    <col min="3601" max="3601" width="8.7109375" style="722" customWidth="1"/>
    <col min="3602" max="3602" width="17.85546875" style="722" customWidth="1"/>
    <col min="3603" max="3603" width="7.28515625" style="722" customWidth="1"/>
    <col min="3604" max="3604" width="20.7109375" style="722" customWidth="1"/>
    <col min="3605" max="3605" width="7.5703125" style="722" customWidth="1"/>
    <col min="3606" max="3606" width="20.28515625" style="722" customWidth="1"/>
    <col min="3607" max="3607" width="5.7109375" style="722" customWidth="1"/>
    <col min="3608" max="3840" width="9.140625" style="722"/>
    <col min="3841" max="3841" width="5.5703125" style="722" customWidth="1"/>
    <col min="3842" max="3842" width="8.7109375" style="722" customWidth="1"/>
    <col min="3843" max="3843" width="47.85546875" style="722" customWidth="1"/>
    <col min="3844" max="3844" width="34.7109375" style="722" customWidth="1"/>
    <col min="3845" max="3846" width="27.5703125" style="722" customWidth="1"/>
    <col min="3847" max="3847" width="31.7109375" style="722" customWidth="1"/>
    <col min="3848" max="3848" width="22" style="722" customWidth="1"/>
    <col min="3849" max="3849" width="11.5703125" style="722" customWidth="1"/>
    <col min="3850" max="3851" width="14" style="722" customWidth="1"/>
    <col min="3852" max="3852" width="10.5703125" style="722" customWidth="1"/>
    <col min="3853" max="3853" width="9.85546875" style="722" customWidth="1"/>
    <col min="3854" max="3854" width="10.5703125" style="722" customWidth="1"/>
    <col min="3855" max="3855" width="8.42578125" style="722" customWidth="1"/>
    <col min="3856" max="3856" width="22" style="722" customWidth="1"/>
    <col min="3857" max="3857" width="8.7109375" style="722" customWidth="1"/>
    <col min="3858" max="3858" width="17.85546875" style="722" customWidth="1"/>
    <col min="3859" max="3859" width="7.28515625" style="722" customWidth="1"/>
    <col min="3860" max="3860" width="20.7109375" style="722" customWidth="1"/>
    <col min="3861" max="3861" width="7.5703125" style="722" customWidth="1"/>
    <col min="3862" max="3862" width="20.28515625" style="722" customWidth="1"/>
    <col min="3863" max="3863" width="5.7109375" style="722" customWidth="1"/>
    <col min="3864" max="4096" width="9.140625" style="722"/>
    <col min="4097" max="4097" width="5.5703125" style="722" customWidth="1"/>
    <col min="4098" max="4098" width="8.7109375" style="722" customWidth="1"/>
    <col min="4099" max="4099" width="47.85546875" style="722" customWidth="1"/>
    <col min="4100" max="4100" width="34.7109375" style="722" customWidth="1"/>
    <col min="4101" max="4102" width="27.5703125" style="722" customWidth="1"/>
    <col min="4103" max="4103" width="31.7109375" style="722" customWidth="1"/>
    <col min="4104" max="4104" width="22" style="722" customWidth="1"/>
    <col min="4105" max="4105" width="11.5703125" style="722" customWidth="1"/>
    <col min="4106" max="4107" width="14" style="722" customWidth="1"/>
    <col min="4108" max="4108" width="10.5703125" style="722" customWidth="1"/>
    <col min="4109" max="4109" width="9.85546875" style="722" customWidth="1"/>
    <col min="4110" max="4110" width="10.5703125" style="722" customWidth="1"/>
    <col min="4111" max="4111" width="8.42578125" style="722" customWidth="1"/>
    <col min="4112" max="4112" width="22" style="722" customWidth="1"/>
    <col min="4113" max="4113" width="8.7109375" style="722" customWidth="1"/>
    <col min="4114" max="4114" width="17.85546875" style="722" customWidth="1"/>
    <col min="4115" max="4115" width="7.28515625" style="722" customWidth="1"/>
    <col min="4116" max="4116" width="20.7109375" style="722" customWidth="1"/>
    <col min="4117" max="4117" width="7.5703125" style="722" customWidth="1"/>
    <col min="4118" max="4118" width="20.28515625" style="722" customWidth="1"/>
    <col min="4119" max="4119" width="5.7109375" style="722" customWidth="1"/>
    <col min="4120" max="4352" width="9.140625" style="722"/>
    <col min="4353" max="4353" width="5.5703125" style="722" customWidth="1"/>
    <col min="4354" max="4354" width="8.7109375" style="722" customWidth="1"/>
    <col min="4355" max="4355" width="47.85546875" style="722" customWidth="1"/>
    <col min="4356" max="4356" width="34.7109375" style="722" customWidth="1"/>
    <col min="4357" max="4358" width="27.5703125" style="722" customWidth="1"/>
    <col min="4359" max="4359" width="31.7109375" style="722" customWidth="1"/>
    <col min="4360" max="4360" width="22" style="722" customWidth="1"/>
    <col min="4361" max="4361" width="11.5703125" style="722" customWidth="1"/>
    <col min="4362" max="4363" width="14" style="722" customWidth="1"/>
    <col min="4364" max="4364" width="10.5703125" style="722" customWidth="1"/>
    <col min="4365" max="4365" width="9.85546875" style="722" customWidth="1"/>
    <col min="4366" max="4366" width="10.5703125" style="722" customWidth="1"/>
    <col min="4367" max="4367" width="8.42578125" style="722" customWidth="1"/>
    <col min="4368" max="4368" width="22" style="722" customWidth="1"/>
    <col min="4369" max="4369" width="8.7109375" style="722" customWidth="1"/>
    <col min="4370" max="4370" width="17.85546875" style="722" customWidth="1"/>
    <col min="4371" max="4371" width="7.28515625" style="722" customWidth="1"/>
    <col min="4372" max="4372" width="20.7109375" style="722" customWidth="1"/>
    <col min="4373" max="4373" width="7.5703125" style="722" customWidth="1"/>
    <col min="4374" max="4374" width="20.28515625" style="722" customWidth="1"/>
    <col min="4375" max="4375" width="5.7109375" style="722" customWidth="1"/>
    <col min="4376" max="4608" width="9.140625" style="722"/>
    <col min="4609" max="4609" width="5.5703125" style="722" customWidth="1"/>
    <col min="4610" max="4610" width="8.7109375" style="722" customWidth="1"/>
    <col min="4611" max="4611" width="47.85546875" style="722" customWidth="1"/>
    <col min="4612" max="4612" width="34.7109375" style="722" customWidth="1"/>
    <col min="4613" max="4614" width="27.5703125" style="722" customWidth="1"/>
    <col min="4615" max="4615" width="31.7109375" style="722" customWidth="1"/>
    <col min="4616" max="4616" width="22" style="722" customWidth="1"/>
    <col min="4617" max="4617" width="11.5703125" style="722" customWidth="1"/>
    <col min="4618" max="4619" width="14" style="722" customWidth="1"/>
    <col min="4620" max="4620" width="10.5703125" style="722" customWidth="1"/>
    <col min="4621" max="4621" width="9.85546875" style="722" customWidth="1"/>
    <col min="4622" max="4622" width="10.5703125" style="722" customWidth="1"/>
    <col min="4623" max="4623" width="8.42578125" style="722" customWidth="1"/>
    <col min="4624" max="4624" width="22" style="722" customWidth="1"/>
    <col min="4625" max="4625" width="8.7109375" style="722" customWidth="1"/>
    <col min="4626" max="4626" width="17.85546875" style="722" customWidth="1"/>
    <col min="4627" max="4627" width="7.28515625" style="722" customWidth="1"/>
    <col min="4628" max="4628" width="20.7109375" style="722" customWidth="1"/>
    <col min="4629" max="4629" width="7.5703125" style="722" customWidth="1"/>
    <col min="4630" max="4630" width="20.28515625" style="722" customWidth="1"/>
    <col min="4631" max="4631" width="5.7109375" style="722" customWidth="1"/>
    <col min="4632" max="4864" width="9.140625" style="722"/>
    <col min="4865" max="4865" width="5.5703125" style="722" customWidth="1"/>
    <col min="4866" max="4866" width="8.7109375" style="722" customWidth="1"/>
    <col min="4867" max="4867" width="47.85546875" style="722" customWidth="1"/>
    <col min="4868" max="4868" width="34.7109375" style="722" customWidth="1"/>
    <col min="4869" max="4870" width="27.5703125" style="722" customWidth="1"/>
    <col min="4871" max="4871" width="31.7109375" style="722" customWidth="1"/>
    <col min="4872" max="4872" width="22" style="722" customWidth="1"/>
    <col min="4873" max="4873" width="11.5703125" style="722" customWidth="1"/>
    <col min="4874" max="4875" width="14" style="722" customWidth="1"/>
    <col min="4876" max="4876" width="10.5703125" style="722" customWidth="1"/>
    <col min="4877" max="4877" width="9.85546875" style="722" customWidth="1"/>
    <col min="4878" max="4878" width="10.5703125" style="722" customWidth="1"/>
    <col min="4879" max="4879" width="8.42578125" style="722" customWidth="1"/>
    <col min="4880" max="4880" width="22" style="722" customWidth="1"/>
    <col min="4881" max="4881" width="8.7109375" style="722" customWidth="1"/>
    <col min="4882" max="4882" width="17.85546875" style="722" customWidth="1"/>
    <col min="4883" max="4883" width="7.28515625" style="722" customWidth="1"/>
    <col min="4884" max="4884" width="20.7109375" style="722" customWidth="1"/>
    <col min="4885" max="4885" width="7.5703125" style="722" customWidth="1"/>
    <col min="4886" max="4886" width="20.28515625" style="722" customWidth="1"/>
    <col min="4887" max="4887" width="5.7109375" style="722" customWidth="1"/>
    <col min="4888" max="5120" width="9.140625" style="722"/>
    <col min="5121" max="5121" width="5.5703125" style="722" customWidth="1"/>
    <col min="5122" max="5122" width="8.7109375" style="722" customWidth="1"/>
    <col min="5123" max="5123" width="47.85546875" style="722" customWidth="1"/>
    <col min="5124" max="5124" width="34.7109375" style="722" customWidth="1"/>
    <col min="5125" max="5126" width="27.5703125" style="722" customWidth="1"/>
    <col min="5127" max="5127" width="31.7109375" style="722" customWidth="1"/>
    <col min="5128" max="5128" width="22" style="722" customWidth="1"/>
    <col min="5129" max="5129" width="11.5703125" style="722" customWidth="1"/>
    <col min="5130" max="5131" width="14" style="722" customWidth="1"/>
    <col min="5132" max="5132" width="10.5703125" style="722" customWidth="1"/>
    <col min="5133" max="5133" width="9.85546875" style="722" customWidth="1"/>
    <col min="5134" max="5134" width="10.5703125" style="722" customWidth="1"/>
    <col min="5135" max="5135" width="8.42578125" style="722" customWidth="1"/>
    <col min="5136" max="5136" width="22" style="722" customWidth="1"/>
    <col min="5137" max="5137" width="8.7109375" style="722" customWidth="1"/>
    <col min="5138" max="5138" width="17.85546875" style="722" customWidth="1"/>
    <col min="5139" max="5139" width="7.28515625" style="722" customWidth="1"/>
    <col min="5140" max="5140" width="20.7109375" style="722" customWidth="1"/>
    <col min="5141" max="5141" width="7.5703125" style="722" customWidth="1"/>
    <col min="5142" max="5142" width="20.28515625" style="722" customWidth="1"/>
    <col min="5143" max="5143" width="5.7109375" style="722" customWidth="1"/>
    <col min="5144" max="5376" width="9.140625" style="722"/>
    <col min="5377" max="5377" width="5.5703125" style="722" customWidth="1"/>
    <col min="5378" max="5378" width="8.7109375" style="722" customWidth="1"/>
    <col min="5379" max="5379" width="47.85546875" style="722" customWidth="1"/>
    <col min="5380" max="5380" width="34.7109375" style="722" customWidth="1"/>
    <col min="5381" max="5382" width="27.5703125" style="722" customWidth="1"/>
    <col min="5383" max="5383" width="31.7109375" style="722" customWidth="1"/>
    <col min="5384" max="5384" width="22" style="722" customWidth="1"/>
    <col min="5385" max="5385" width="11.5703125" style="722" customWidth="1"/>
    <col min="5386" max="5387" width="14" style="722" customWidth="1"/>
    <col min="5388" max="5388" width="10.5703125" style="722" customWidth="1"/>
    <col min="5389" max="5389" width="9.85546875" style="722" customWidth="1"/>
    <col min="5390" max="5390" width="10.5703125" style="722" customWidth="1"/>
    <col min="5391" max="5391" width="8.42578125" style="722" customWidth="1"/>
    <col min="5392" max="5392" width="22" style="722" customWidth="1"/>
    <col min="5393" max="5393" width="8.7109375" style="722" customWidth="1"/>
    <col min="5394" max="5394" width="17.85546875" style="722" customWidth="1"/>
    <col min="5395" max="5395" width="7.28515625" style="722" customWidth="1"/>
    <col min="5396" max="5396" width="20.7109375" style="722" customWidth="1"/>
    <col min="5397" max="5397" width="7.5703125" style="722" customWidth="1"/>
    <col min="5398" max="5398" width="20.28515625" style="722" customWidth="1"/>
    <col min="5399" max="5399" width="5.7109375" style="722" customWidth="1"/>
    <col min="5400" max="5632" width="9.140625" style="722"/>
    <col min="5633" max="5633" width="5.5703125" style="722" customWidth="1"/>
    <col min="5634" max="5634" width="8.7109375" style="722" customWidth="1"/>
    <col min="5635" max="5635" width="47.85546875" style="722" customWidth="1"/>
    <col min="5636" max="5636" width="34.7109375" style="722" customWidth="1"/>
    <col min="5637" max="5638" width="27.5703125" style="722" customWidth="1"/>
    <col min="5639" max="5639" width="31.7109375" style="722" customWidth="1"/>
    <col min="5640" max="5640" width="22" style="722" customWidth="1"/>
    <col min="5641" max="5641" width="11.5703125" style="722" customWidth="1"/>
    <col min="5642" max="5643" width="14" style="722" customWidth="1"/>
    <col min="5644" max="5644" width="10.5703125" style="722" customWidth="1"/>
    <col min="5645" max="5645" width="9.85546875" style="722" customWidth="1"/>
    <col min="5646" max="5646" width="10.5703125" style="722" customWidth="1"/>
    <col min="5647" max="5647" width="8.42578125" style="722" customWidth="1"/>
    <col min="5648" max="5648" width="22" style="722" customWidth="1"/>
    <col min="5649" max="5649" width="8.7109375" style="722" customWidth="1"/>
    <col min="5650" max="5650" width="17.85546875" style="722" customWidth="1"/>
    <col min="5651" max="5651" width="7.28515625" style="722" customWidth="1"/>
    <col min="5652" max="5652" width="20.7109375" style="722" customWidth="1"/>
    <col min="5653" max="5653" width="7.5703125" style="722" customWidth="1"/>
    <col min="5654" max="5654" width="20.28515625" style="722" customWidth="1"/>
    <col min="5655" max="5655" width="5.7109375" style="722" customWidth="1"/>
    <col min="5656" max="5888" width="9.140625" style="722"/>
    <col min="5889" max="5889" width="5.5703125" style="722" customWidth="1"/>
    <col min="5890" max="5890" width="8.7109375" style="722" customWidth="1"/>
    <col min="5891" max="5891" width="47.85546875" style="722" customWidth="1"/>
    <col min="5892" max="5892" width="34.7109375" style="722" customWidth="1"/>
    <col min="5893" max="5894" width="27.5703125" style="722" customWidth="1"/>
    <col min="5895" max="5895" width="31.7109375" style="722" customWidth="1"/>
    <col min="5896" max="5896" width="22" style="722" customWidth="1"/>
    <col min="5897" max="5897" width="11.5703125" style="722" customWidth="1"/>
    <col min="5898" max="5899" width="14" style="722" customWidth="1"/>
    <col min="5900" max="5900" width="10.5703125" style="722" customWidth="1"/>
    <col min="5901" max="5901" width="9.85546875" style="722" customWidth="1"/>
    <col min="5902" max="5902" width="10.5703125" style="722" customWidth="1"/>
    <col min="5903" max="5903" width="8.42578125" style="722" customWidth="1"/>
    <col min="5904" max="5904" width="22" style="722" customWidth="1"/>
    <col min="5905" max="5905" width="8.7109375" style="722" customWidth="1"/>
    <col min="5906" max="5906" width="17.85546875" style="722" customWidth="1"/>
    <col min="5907" max="5907" width="7.28515625" style="722" customWidth="1"/>
    <col min="5908" max="5908" width="20.7109375" style="722" customWidth="1"/>
    <col min="5909" max="5909" width="7.5703125" style="722" customWidth="1"/>
    <col min="5910" max="5910" width="20.28515625" style="722" customWidth="1"/>
    <col min="5911" max="5911" width="5.7109375" style="722" customWidth="1"/>
    <col min="5912" max="6144" width="9.140625" style="722"/>
    <col min="6145" max="6145" width="5.5703125" style="722" customWidth="1"/>
    <col min="6146" max="6146" width="8.7109375" style="722" customWidth="1"/>
    <col min="6147" max="6147" width="47.85546875" style="722" customWidth="1"/>
    <col min="6148" max="6148" width="34.7109375" style="722" customWidth="1"/>
    <col min="6149" max="6150" width="27.5703125" style="722" customWidth="1"/>
    <col min="6151" max="6151" width="31.7109375" style="722" customWidth="1"/>
    <col min="6152" max="6152" width="22" style="722" customWidth="1"/>
    <col min="6153" max="6153" width="11.5703125" style="722" customWidth="1"/>
    <col min="6154" max="6155" width="14" style="722" customWidth="1"/>
    <col min="6156" max="6156" width="10.5703125" style="722" customWidth="1"/>
    <col min="6157" max="6157" width="9.85546875" style="722" customWidth="1"/>
    <col min="6158" max="6158" width="10.5703125" style="722" customWidth="1"/>
    <col min="6159" max="6159" width="8.42578125" style="722" customWidth="1"/>
    <col min="6160" max="6160" width="22" style="722" customWidth="1"/>
    <col min="6161" max="6161" width="8.7109375" style="722" customWidth="1"/>
    <col min="6162" max="6162" width="17.85546875" style="722" customWidth="1"/>
    <col min="6163" max="6163" width="7.28515625" style="722" customWidth="1"/>
    <col min="6164" max="6164" width="20.7109375" style="722" customWidth="1"/>
    <col min="6165" max="6165" width="7.5703125" style="722" customWidth="1"/>
    <col min="6166" max="6166" width="20.28515625" style="722" customWidth="1"/>
    <col min="6167" max="6167" width="5.7109375" style="722" customWidth="1"/>
    <col min="6168" max="6400" width="9.140625" style="722"/>
    <col min="6401" max="6401" width="5.5703125" style="722" customWidth="1"/>
    <col min="6402" max="6402" width="8.7109375" style="722" customWidth="1"/>
    <col min="6403" max="6403" width="47.85546875" style="722" customWidth="1"/>
    <col min="6404" max="6404" width="34.7109375" style="722" customWidth="1"/>
    <col min="6405" max="6406" width="27.5703125" style="722" customWidth="1"/>
    <col min="6407" max="6407" width="31.7109375" style="722" customWidth="1"/>
    <col min="6408" max="6408" width="22" style="722" customWidth="1"/>
    <col min="6409" max="6409" width="11.5703125" style="722" customWidth="1"/>
    <col min="6410" max="6411" width="14" style="722" customWidth="1"/>
    <col min="6412" max="6412" width="10.5703125" style="722" customWidth="1"/>
    <col min="6413" max="6413" width="9.85546875" style="722" customWidth="1"/>
    <col min="6414" max="6414" width="10.5703125" style="722" customWidth="1"/>
    <col min="6415" max="6415" width="8.42578125" style="722" customWidth="1"/>
    <col min="6416" max="6416" width="22" style="722" customWidth="1"/>
    <col min="6417" max="6417" width="8.7109375" style="722" customWidth="1"/>
    <col min="6418" max="6418" width="17.85546875" style="722" customWidth="1"/>
    <col min="6419" max="6419" width="7.28515625" style="722" customWidth="1"/>
    <col min="6420" max="6420" width="20.7109375" style="722" customWidth="1"/>
    <col min="6421" max="6421" width="7.5703125" style="722" customWidth="1"/>
    <col min="6422" max="6422" width="20.28515625" style="722" customWidth="1"/>
    <col min="6423" max="6423" width="5.7109375" style="722" customWidth="1"/>
    <col min="6424" max="6656" width="9.140625" style="722"/>
    <col min="6657" max="6657" width="5.5703125" style="722" customWidth="1"/>
    <col min="6658" max="6658" width="8.7109375" style="722" customWidth="1"/>
    <col min="6659" max="6659" width="47.85546875" style="722" customWidth="1"/>
    <col min="6660" max="6660" width="34.7109375" style="722" customWidth="1"/>
    <col min="6661" max="6662" width="27.5703125" style="722" customWidth="1"/>
    <col min="6663" max="6663" width="31.7109375" style="722" customWidth="1"/>
    <col min="6664" max="6664" width="22" style="722" customWidth="1"/>
    <col min="6665" max="6665" width="11.5703125" style="722" customWidth="1"/>
    <col min="6666" max="6667" width="14" style="722" customWidth="1"/>
    <col min="6668" max="6668" width="10.5703125" style="722" customWidth="1"/>
    <col min="6669" max="6669" width="9.85546875" style="722" customWidth="1"/>
    <col min="6670" max="6670" width="10.5703125" style="722" customWidth="1"/>
    <col min="6671" max="6671" width="8.42578125" style="722" customWidth="1"/>
    <col min="6672" max="6672" width="22" style="722" customWidth="1"/>
    <col min="6673" max="6673" width="8.7109375" style="722" customWidth="1"/>
    <col min="6674" max="6674" width="17.85546875" style="722" customWidth="1"/>
    <col min="6675" max="6675" width="7.28515625" style="722" customWidth="1"/>
    <col min="6676" max="6676" width="20.7109375" style="722" customWidth="1"/>
    <col min="6677" max="6677" width="7.5703125" style="722" customWidth="1"/>
    <col min="6678" max="6678" width="20.28515625" style="722" customWidth="1"/>
    <col min="6679" max="6679" width="5.7109375" style="722" customWidth="1"/>
    <col min="6680" max="6912" width="9.140625" style="722"/>
    <col min="6913" max="6913" width="5.5703125" style="722" customWidth="1"/>
    <col min="6914" max="6914" width="8.7109375" style="722" customWidth="1"/>
    <col min="6915" max="6915" width="47.85546875" style="722" customWidth="1"/>
    <col min="6916" max="6916" width="34.7109375" style="722" customWidth="1"/>
    <col min="6917" max="6918" width="27.5703125" style="722" customWidth="1"/>
    <col min="6919" max="6919" width="31.7109375" style="722" customWidth="1"/>
    <col min="6920" max="6920" width="22" style="722" customWidth="1"/>
    <col min="6921" max="6921" width="11.5703125" style="722" customWidth="1"/>
    <col min="6922" max="6923" width="14" style="722" customWidth="1"/>
    <col min="6924" max="6924" width="10.5703125" style="722" customWidth="1"/>
    <col min="6925" max="6925" width="9.85546875" style="722" customWidth="1"/>
    <col min="6926" max="6926" width="10.5703125" style="722" customWidth="1"/>
    <col min="6927" max="6927" width="8.42578125" style="722" customWidth="1"/>
    <col min="6928" max="6928" width="22" style="722" customWidth="1"/>
    <col min="6929" max="6929" width="8.7109375" style="722" customWidth="1"/>
    <col min="6930" max="6930" width="17.85546875" style="722" customWidth="1"/>
    <col min="6931" max="6931" width="7.28515625" style="722" customWidth="1"/>
    <col min="6932" max="6932" width="20.7109375" style="722" customWidth="1"/>
    <col min="6933" max="6933" width="7.5703125" style="722" customWidth="1"/>
    <col min="6934" max="6934" width="20.28515625" style="722" customWidth="1"/>
    <col min="6935" max="6935" width="5.7109375" style="722" customWidth="1"/>
    <col min="6936" max="7168" width="9.140625" style="722"/>
    <col min="7169" max="7169" width="5.5703125" style="722" customWidth="1"/>
    <col min="7170" max="7170" width="8.7109375" style="722" customWidth="1"/>
    <col min="7171" max="7171" width="47.85546875" style="722" customWidth="1"/>
    <col min="7172" max="7172" width="34.7109375" style="722" customWidth="1"/>
    <col min="7173" max="7174" width="27.5703125" style="722" customWidth="1"/>
    <col min="7175" max="7175" width="31.7109375" style="722" customWidth="1"/>
    <col min="7176" max="7176" width="22" style="722" customWidth="1"/>
    <col min="7177" max="7177" width="11.5703125" style="722" customWidth="1"/>
    <col min="7178" max="7179" width="14" style="722" customWidth="1"/>
    <col min="7180" max="7180" width="10.5703125" style="722" customWidth="1"/>
    <col min="7181" max="7181" width="9.85546875" style="722" customWidth="1"/>
    <col min="7182" max="7182" width="10.5703125" style="722" customWidth="1"/>
    <col min="7183" max="7183" width="8.42578125" style="722" customWidth="1"/>
    <col min="7184" max="7184" width="22" style="722" customWidth="1"/>
    <col min="7185" max="7185" width="8.7109375" style="722" customWidth="1"/>
    <col min="7186" max="7186" width="17.85546875" style="722" customWidth="1"/>
    <col min="7187" max="7187" width="7.28515625" style="722" customWidth="1"/>
    <col min="7188" max="7188" width="20.7109375" style="722" customWidth="1"/>
    <col min="7189" max="7189" width="7.5703125" style="722" customWidth="1"/>
    <col min="7190" max="7190" width="20.28515625" style="722" customWidth="1"/>
    <col min="7191" max="7191" width="5.7109375" style="722" customWidth="1"/>
    <col min="7192" max="7424" width="9.140625" style="722"/>
    <col min="7425" max="7425" width="5.5703125" style="722" customWidth="1"/>
    <col min="7426" max="7426" width="8.7109375" style="722" customWidth="1"/>
    <col min="7427" max="7427" width="47.85546875" style="722" customWidth="1"/>
    <col min="7428" max="7428" width="34.7109375" style="722" customWidth="1"/>
    <col min="7429" max="7430" width="27.5703125" style="722" customWidth="1"/>
    <col min="7431" max="7431" width="31.7109375" style="722" customWidth="1"/>
    <col min="7432" max="7432" width="22" style="722" customWidth="1"/>
    <col min="7433" max="7433" width="11.5703125" style="722" customWidth="1"/>
    <col min="7434" max="7435" width="14" style="722" customWidth="1"/>
    <col min="7436" max="7436" width="10.5703125" style="722" customWidth="1"/>
    <col min="7437" max="7437" width="9.85546875" style="722" customWidth="1"/>
    <col min="7438" max="7438" width="10.5703125" style="722" customWidth="1"/>
    <col min="7439" max="7439" width="8.42578125" style="722" customWidth="1"/>
    <col min="7440" max="7440" width="22" style="722" customWidth="1"/>
    <col min="7441" max="7441" width="8.7109375" style="722" customWidth="1"/>
    <col min="7442" max="7442" width="17.85546875" style="722" customWidth="1"/>
    <col min="7443" max="7443" width="7.28515625" style="722" customWidth="1"/>
    <col min="7444" max="7444" width="20.7109375" style="722" customWidth="1"/>
    <col min="7445" max="7445" width="7.5703125" style="722" customWidth="1"/>
    <col min="7446" max="7446" width="20.28515625" style="722" customWidth="1"/>
    <col min="7447" max="7447" width="5.7109375" style="722" customWidth="1"/>
    <col min="7448" max="7680" width="9.140625" style="722"/>
    <col min="7681" max="7681" width="5.5703125" style="722" customWidth="1"/>
    <col min="7682" max="7682" width="8.7109375" style="722" customWidth="1"/>
    <col min="7683" max="7683" width="47.85546875" style="722" customWidth="1"/>
    <col min="7684" max="7684" width="34.7109375" style="722" customWidth="1"/>
    <col min="7685" max="7686" width="27.5703125" style="722" customWidth="1"/>
    <col min="7687" max="7687" width="31.7109375" style="722" customWidth="1"/>
    <col min="7688" max="7688" width="22" style="722" customWidth="1"/>
    <col min="7689" max="7689" width="11.5703125" style="722" customWidth="1"/>
    <col min="7690" max="7691" width="14" style="722" customWidth="1"/>
    <col min="7692" max="7692" width="10.5703125" style="722" customWidth="1"/>
    <col min="7693" max="7693" width="9.85546875" style="722" customWidth="1"/>
    <col min="7694" max="7694" width="10.5703125" style="722" customWidth="1"/>
    <col min="7695" max="7695" width="8.42578125" style="722" customWidth="1"/>
    <col min="7696" max="7696" width="22" style="722" customWidth="1"/>
    <col min="7697" max="7697" width="8.7109375" style="722" customWidth="1"/>
    <col min="7698" max="7698" width="17.85546875" style="722" customWidth="1"/>
    <col min="7699" max="7699" width="7.28515625" style="722" customWidth="1"/>
    <col min="7700" max="7700" width="20.7109375" style="722" customWidth="1"/>
    <col min="7701" max="7701" width="7.5703125" style="722" customWidth="1"/>
    <col min="7702" max="7702" width="20.28515625" style="722" customWidth="1"/>
    <col min="7703" max="7703" width="5.7109375" style="722" customWidth="1"/>
    <col min="7704" max="7936" width="9.140625" style="722"/>
    <col min="7937" max="7937" width="5.5703125" style="722" customWidth="1"/>
    <col min="7938" max="7938" width="8.7109375" style="722" customWidth="1"/>
    <col min="7939" max="7939" width="47.85546875" style="722" customWidth="1"/>
    <col min="7940" max="7940" width="34.7109375" style="722" customWidth="1"/>
    <col min="7941" max="7942" width="27.5703125" style="722" customWidth="1"/>
    <col min="7943" max="7943" width="31.7109375" style="722" customWidth="1"/>
    <col min="7944" max="7944" width="22" style="722" customWidth="1"/>
    <col min="7945" max="7945" width="11.5703125" style="722" customWidth="1"/>
    <col min="7946" max="7947" width="14" style="722" customWidth="1"/>
    <col min="7948" max="7948" width="10.5703125" style="722" customWidth="1"/>
    <col min="7949" max="7949" width="9.85546875" style="722" customWidth="1"/>
    <col min="7950" max="7950" width="10.5703125" style="722" customWidth="1"/>
    <col min="7951" max="7951" width="8.42578125" style="722" customWidth="1"/>
    <col min="7952" max="7952" width="22" style="722" customWidth="1"/>
    <col min="7953" max="7953" width="8.7109375" style="722" customWidth="1"/>
    <col min="7954" max="7954" width="17.85546875" style="722" customWidth="1"/>
    <col min="7955" max="7955" width="7.28515625" style="722" customWidth="1"/>
    <col min="7956" max="7956" width="20.7109375" style="722" customWidth="1"/>
    <col min="7957" max="7957" width="7.5703125" style="722" customWidth="1"/>
    <col min="7958" max="7958" width="20.28515625" style="722" customWidth="1"/>
    <col min="7959" max="7959" width="5.7109375" style="722" customWidth="1"/>
    <col min="7960" max="8192" width="9.140625" style="722"/>
    <col min="8193" max="8193" width="5.5703125" style="722" customWidth="1"/>
    <col min="8194" max="8194" width="8.7109375" style="722" customWidth="1"/>
    <col min="8195" max="8195" width="47.85546875" style="722" customWidth="1"/>
    <col min="8196" max="8196" width="34.7109375" style="722" customWidth="1"/>
    <col min="8197" max="8198" width="27.5703125" style="722" customWidth="1"/>
    <col min="8199" max="8199" width="31.7109375" style="722" customWidth="1"/>
    <col min="8200" max="8200" width="22" style="722" customWidth="1"/>
    <col min="8201" max="8201" width="11.5703125" style="722" customWidth="1"/>
    <col min="8202" max="8203" width="14" style="722" customWidth="1"/>
    <col min="8204" max="8204" width="10.5703125" style="722" customWidth="1"/>
    <col min="8205" max="8205" width="9.85546875" style="722" customWidth="1"/>
    <col min="8206" max="8206" width="10.5703125" style="722" customWidth="1"/>
    <col min="8207" max="8207" width="8.42578125" style="722" customWidth="1"/>
    <col min="8208" max="8208" width="22" style="722" customWidth="1"/>
    <col min="8209" max="8209" width="8.7109375" style="722" customWidth="1"/>
    <col min="8210" max="8210" width="17.85546875" style="722" customWidth="1"/>
    <col min="8211" max="8211" width="7.28515625" style="722" customWidth="1"/>
    <col min="8212" max="8212" width="20.7109375" style="722" customWidth="1"/>
    <col min="8213" max="8213" width="7.5703125" style="722" customWidth="1"/>
    <col min="8214" max="8214" width="20.28515625" style="722" customWidth="1"/>
    <col min="8215" max="8215" width="5.7109375" style="722" customWidth="1"/>
    <col min="8216" max="8448" width="9.140625" style="722"/>
    <col min="8449" max="8449" width="5.5703125" style="722" customWidth="1"/>
    <col min="8450" max="8450" width="8.7109375" style="722" customWidth="1"/>
    <col min="8451" max="8451" width="47.85546875" style="722" customWidth="1"/>
    <col min="8452" max="8452" width="34.7109375" style="722" customWidth="1"/>
    <col min="8453" max="8454" width="27.5703125" style="722" customWidth="1"/>
    <col min="8455" max="8455" width="31.7109375" style="722" customWidth="1"/>
    <col min="8456" max="8456" width="22" style="722" customWidth="1"/>
    <col min="8457" max="8457" width="11.5703125" style="722" customWidth="1"/>
    <col min="8458" max="8459" width="14" style="722" customWidth="1"/>
    <col min="8460" max="8460" width="10.5703125" style="722" customWidth="1"/>
    <col min="8461" max="8461" width="9.85546875" style="722" customWidth="1"/>
    <col min="8462" max="8462" width="10.5703125" style="722" customWidth="1"/>
    <col min="8463" max="8463" width="8.42578125" style="722" customWidth="1"/>
    <col min="8464" max="8464" width="22" style="722" customWidth="1"/>
    <col min="8465" max="8465" width="8.7109375" style="722" customWidth="1"/>
    <col min="8466" max="8466" width="17.85546875" style="722" customWidth="1"/>
    <col min="8467" max="8467" width="7.28515625" style="722" customWidth="1"/>
    <col min="8468" max="8468" width="20.7109375" style="722" customWidth="1"/>
    <col min="8469" max="8469" width="7.5703125" style="722" customWidth="1"/>
    <col min="8470" max="8470" width="20.28515625" style="722" customWidth="1"/>
    <col min="8471" max="8471" width="5.7109375" style="722" customWidth="1"/>
    <col min="8472" max="8704" width="9.140625" style="722"/>
    <col min="8705" max="8705" width="5.5703125" style="722" customWidth="1"/>
    <col min="8706" max="8706" width="8.7109375" style="722" customWidth="1"/>
    <col min="8707" max="8707" width="47.85546875" style="722" customWidth="1"/>
    <col min="8708" max="8708" width="34.7109375" style="722" customWidth="1"/>
    <col min="8709" max="8710" width="27.5703125" style="722" customWidth="1"/>
    <col min="8711" max="8711" width="31.7109375" style="722" customWidth="1"/>
    <col min="8712" max="8712" width="22" style="722" customWidth="1"/>
    <col min="8713" max="8713" width="11.5703125" style="722" customWidth="1"/>
    <col min="8714" max="8715" width="14" style="722" customWidth="1"/>
    <col min="8716" max="8716" width="10.5703125" style="722" customWidth="1"/>
    <col min="8717" max="8717" width="9.85546875" style="722" customWidth="1"/>
    <col min="8718" max="8718" width="10.5703125" style="722" customWidth="1"/>
    <col min="8719" max="8719" width="8.42578125" style="722" customWidth="1"/>
    <col min="8720" max="8720" width="22" style="722" customWidth="1"/>
    <col min="8721" max="8721" width="8.7109375" style="722" customWidth="1"/>
    <col min="8722" max="8722" width="17.85546875" style="722" customWidth="1"/>
    <col min="8723" max="8723" width="7.28515625" style="722" customWidth="1"/>
    <col min="8724" max="8724" width="20.7109375" style="722" customWidth="1"/>
    <col min="8725" max="8725" width="7.5703125" style="722" customWidth="1"/>
    <col min="8726" max="8726" width="20.28515625" style="722" customWidth="1"/>
    <col min="8727" max="8727" width="5.7109375" style="722" customWidth="1"/>
    <col min="8728" max="8960" width="9.140625" style="722"/>
    <col min="8961" max="8961" width="5.5703125" style="722" customWidth="1"/>
    <col min="8962" max="8962" width="8.7109375" style="722" customWidth="1"/>
    <col min="8963" max="8963" width="47.85546875" style="722" customWidth="1"/>
    <col min="8964" max="8964" width="34.7109375" style="722" customWidth="1"/>
    <col min="8965" max="8966" width="27.5703125" style="722" customWidth="1"/>
    <col min="8967" max="8967" width="31.7109375" style="722" customWidth="1"/>
    <col min="8968" max="8968" width="22" style="722" customWidth="1"/>
    <col min="8969" max="8969" width="11.5703125" style="722" customWidth="1"/>
    <col min="8970" max="8971" width="14" style="722" customWidth="1"/>
    <col min="8972" max="8972" width="10.5703125" style="722" customWidth="1"/>
    <col min="8973" max="8973" width="9.85546875" style="722" customWidth="1"/>
    <col min="8974" max="8974" width="10.5703125" style="722" customWidth="1"/>
    <col min="8975" max="8975" width="8.42578125" style="722" customWidth="1"/>
    <col min="8976" max="8976" width="22" style="722" customWidth="1"/>
    <col min="8977" max="8977" width="8.7109375" style="722" customWidth="1"/>
    <col min="8978" max="8978" width="17.85546875" style="722" customWidth="1"/>
    <col min="8979" max="8979" width="7.28515625" style="722" customWidth="1"/>
    <col min="8980" max="8980" width="20.7109375" style="722" customWidth="1"/>
    <col min="8981" max="8981" width="7.5703125" style="722" customWidth="1"/>
    <col min="8982" max="8982" width="20.28515625" style="722" customWidth="1"/>
    <col min="8983" max="8983" width="5.7109375" style="722" customWidth="1"/>
    <col min="8984" max="9216" width="9.140625" style="722"/>
    <col min="9217" max="9217" width="5.5703125" style="722" customWidth="1"/>
    <col min="9218" max="9218" width="8.7109375" style="722" customWidth="1"/>
    <col min="9219" max="9219" width="47.85546875" style="722" customWidth="1"/>
    <col min="9220" max="9220" width="34.7109375" style="722" customWidth="1"/>
    <col min="9221" max="9222" width="27.5703125" style="722" customWidth="1"/>
    <col min="9223" max="9223" width="31.7109375" style="722" customWidth="1"/>
    <col min="9224" max="9224" width="22" style="722" customWidth="1"/>
    <col min="9225" max="9225" width="11.5703125" style="722" customWidth="1"/>
    <col min="9226" max="9227" width="14" style="722" customWidth="1"/>
    <col min="9228" max="9228" width="10.5703125" style="722" customWidth="1"/>
    <col min="9229" max="9229" width="9.85546875" style="722" customWidth="1"/>
    <col min="9230" max="9230" width="10.5703125" style="722" customWidth="1"/>
    <col min="9231" max="9231" width="8.42578125" style="722" customWidth="1"/>
    <col min="9232" max="9232" width="22" style="722" customWidth="1"/>
    <col min="9233" max="9233" width="8.7109375" style="722" customWidth="1"/>
    <col min="9234" max="9234" width="17.85546875" style="722" customWidth="1"/>
    <col min="9235" max="9235" width="7.28515625" style="722" customWidth="1"/>
    <col min="9236" max="9236" width="20.7109375" style="722" customWidth="1"/>
    <col min="9237" max="9237" width="7.5703125" style="722" customWidth="1"/>
    <col min="9238" max="9238" width="20.28515625" style="722" customWidth="1"/>
    <col min="9239" max="9239" width="5.7109375" style="722" customWidth="1"/>
    <col min="9240" max="9472" width="9.140625" style="722"/>
    <col min="9473" max="9473" width="5.5703125" style="722" customWidth="1"/>
    <col min="9474" max="9474" width="8.7109375" style="722" customWidth="1"/>
    <col min="9475" max="9475" width="47.85546875" style="722" customWidth="1"/>
    <col min="9476" max="9476" width="34.7109375" style="722" customWidth="1"/>
    <col min="9477" max="9478" width="27.5703125" style="722" customWidth="1"/>
    <col min="9479" max="9479" width="31.7109375" style="722" customWidth="1"/>
    <col min="9480" max="9480" width="22" style="722" customWidth="1"/>
    <col min="9481" max="9481" width="11.5703125" style="722" customWidth="1"/>
    <col min="9482" max="9483" width="14" style="722" customWidth="1"/>
    <col min="9484" max="9484" width="10.5703125" style="722" customWidth="1"/>
    <col min="9485" max="9485" width="9.85546875" style="722" customWidth="1"/>
    <col min="9486" max="9486" width="10.5703125" style="722" customWidth="1"/>
    <col min="9487" max="9487" width="8.42578125" style="722" customWidth="1"/>
    <col min="9488" max="9488" width="22" style="722" customWidth="1"/>
    <col min="9489" max="9489" width="8.7109375" style="722" customWidth="1"/>
    <col min="9490" max="9490" width="17.85546875" style="722" customWidth="1"/>
    <col min="9491" max="9491" width="7.28515625" style="722" customWidth="1"/>
    <col min="9492" max="9492" width="20.7109375" style="722" customWidth="1"/>
    <col min="9493" max="9493" width="7.5703125" style="722" customWidth="1"/>
    <col min="9494" max="9494" width="20.28515625" style="722" customWidth="1"/>
    <col min="9495" max="9495" width="5.7109375" style="722" customWidth="1"/>
    <col min="9496" max="9728" width="9.140625" style="722"/>
    <col min="9729" max="9729" width="5.5703125" style="722" customWidth="1"/>
    <col min="9730" max="9730" width="8.7109375" style="722" customWidth="1"/>
    <col min="9731" max="9731" width="47.85546875" style="722" customWidth="1"/>
    <col min="9732" max="9732" width="34.7109375" style="722" customWidth="1"/>
    <col min="9733" max="9734" width="27.5703125" style="722" customWidth="1"/>
    <col min="9735" max="9735" width="31.7109375" style="722" customWidth="1"/>
    <col min="9736" max="9736" width="22" style="722" customWidth="1"/>
    <col min="9737" max="9737" width="11.5703125" style="722" customWidth="1"/>
    <col min="9738" max="9739" width="14" style="722" customWidth="1"/>
    <col min="9740" max="9740" width="10.5703125" style="722" customWidth="1"/>
    <col min="9741" max="9741" width="9.85546875" style="722" customWidth="1"/>
    <col min="9742" max="9742" width="10.5703125" style="722" customWidth="1"/>
    <col min="9743" max="9743" width="8.42578125" style="722" customWidth="1"/>
    <col min="9744" max="9744" width="22" style="722" customWidth="1"/>
    <col min="9745" max="9745" width="8.7109375" style="722" customWidth="1"/>
    <col min="9746" max="9746" width="17.85546875" style="722" customWidth="1"/>
    <col min="9747" max="9747" width="7.28515625" style="722" customWidth="1"/>
    <col min="9748" max="9748" width="20.7109375" style="722" customWidth="1"/>
    <col min="9749" max="9749" width="7.5703125" style="722" customWidth="1"/>
    <col min="9750" max="9750" width="20.28515625" style="722" customWidth="1"/>
    <col min="9751" max="9751" width="5.7109375" style="722" customWidth="1"/>
    <col min="9752" max="9984" width="9.140625" style="722"/>
    <col min="9985" max="9985" width="5.5703125" style="722" customWidth="1"/>
    <col min="9986" max="9986" width="8.7109375" style="722" customWidth="1"/>
    <col min="9987" max="9987" width="47.85546875" style="722" customWidth="1"/>
    <col min="9988" max="9988" width="34.7109375" style="722" customWidth="1"/>
    <col min="9989" max="9990" width="27.5703125" style="722" customWidth="1"/>
    <col min="9991" max="9991" width="31.7109375" style="722" customWidth="1"/>
    <col min="9992" max="9992" width="22" style="722" customWidth="1"/>
    <col min="9993" max="9993" width="11.5703125" style="722" customWidth="1"/>
    <col min="9994" max="9995" width="14" style="722" customWidth="1"/>
    <col min="9996" max="9996" width="10.5703125" style="722" customWidth="1"/>
    <col min="9997" max="9997" width="9.85546875" style="722" customWidth="1"/>
    <col min="9998" max="9998" width="10.5703125" style="722" customWidth="1"/>
    <col min="9999" max="9999" width="8.42578125" style="722" customWidth="1"/>
    <col min="10000" max="10000" width="22" style="722" customWidth="1"/>
    <col min="10001" max="10001" width="8.7109375" style="722" customWidth="1"/>
    <col min="10002" max="10002" width="17.85546875" style="722" customWidth="1"/>
    <col min="10003" max="10003" width="7.28515625" style="722" customWidth="1"/>
    <col min="10004" max="10004" width="20.7109375" style="722" customWidth="1"/>
    <col min="10005" max="10005" width="7.5703125" style="722" customWidth="1"/>
    <col min="10006" max="10006" width="20.28515625" style="722" customWidth="1"/>
    <col min="10007" max="10007" width="5.7109375" style="722" customWidth="1"/>
    <col min="10008" max="10240" width="9.140625" style="722"/>
    <col min="10241" max="10241" width="5.5703125" style="722" customWidth="1"/>
    <col min="10242" max="10242" width="8.7109375" style="722" customWidth="1"/>
    <col min="10243" max="10243" width="47.85546875" style="722" customWidth="1"/>
    <col min="10244" max="10244" width="34.7109375" style="722" customWidth="1"/>
    <col min="10245" max="10246" width="27.5703125" style="722" customWidth="1"/>
    <col min="10247" max="10247" width="31.7109375" style="722" customWidth="1"/>
    <col min="10248" max="10248" width="22" style="722" customWidth="1"/>
    <col min="10249" max="10249" width="11.5703125" style="722" customWidth="1"/>
    <col min="10250" max="10251" width="14" style="722" customWidth="1"/>
    <col min="10252" max="10252" width="10.5703125" style="722" customWidth="1"/>
    <col min="10253" max="10253" width="9.85546875" style="722" customWidth="1"/>
    <col min="10254" max="10254" width="10.5703125" style="722" customWidth="1"/>
    <col min="10255" max="10255" width="8.42578125" style="722" customWidth="1"/>
    <col min="10256" max="10256" width="22" style="722" customWidth="1"/>
    <col min="10257" max="10257" width="8.7109375" style="722" customWidth="1"/>
    <col min="10258" max="10258" width="17.85546875" style="722" customWidth="1"/>
    <col min="10259" max="10259" width="7.28515625" style="722" customWidth="1"/>
    <col min="10260" max="10260" width="20.7109375" style="722" customWidth="1"/>
    <col min="10261" max="10261" width="7.5703125" style="722" customWidth="1"/>
    <col min="10262" max="10262" width="20.28515625" style="722" customWidth="1"/>
    <col min="10263" max="10263" width="5.7109375" style="722" customWidth="1"/>
    <col min="10264" max="10496" width="9.140625" style="722"/>
    <col min="10497" max="10497" width="5.5703125" style="722" customWidth="1"/>
    <col min="10498" max="10498" width="8.7109375" style="722" customWidth="1"/>
    <col min="10499" max="10499" width="47.85546875" style="722" customWidth="1"/>
    <col min="10500" max="10500" width="34.7109375" style="722" customWidth="1"/>
    <col min="10501" max="10502" width="27.5703125" style="722" customWidth="1"/>
    <col min="10503" max="10503" width="31.7109375" style="722" customWidth="1"/>
    <col min="10504" max="10504" width="22" style="722" customWidth="1"/>
    <col min="10505" max="10505" width="11.5703125" style="722" customWidth="1"/>
    <col min="10506" max="10507" width="14" style="722" customWidth="1"/>
    <col min="10508" max="10508" width="10.5703125" style="722" customWidth="1"/>
    <col min="10509" max="10509" width="9.85546875" style="722" customWidth="1"/>
    <col min="10510" max="10510" width="10.5703125" style="722" customWidth="1"/>
    <col min="10511" max="10511" width="8.42578125" style="722" customWidth="1"/>
    <col min="10512" max="10512" width="22" style="722" customWidth="1"/>
    <col min="10513" max="10513" width="8.7109375" style="722" customWidth="1"/>
    <col min="10514" max="10514" width="17.85546875" style="722" customWidth="1"/>
    <col min="10515" max="10515" width="7.28515625" style="722" customWidth="1"/>
    <col min="10516" max="10516" width="20.7109375" style="722" customWidth="1"/>
    <col min="10517" max="10517" width="7.5703125" style="722" customWidth="1"/>
    <col min="10518" max="10518" width="20.28515625" style="722" customWidth="1"/>
    <col min="10519" max="10519" width="5.7109375" style="722" customWidth="1"/>
    <col min="10520" max="10752" width="9.140625" style="722"/>
    <col min="10753" max="10753" width="5.5703125" style="722" customWidth="1"/>
    <col min="10754" max="10754" width="8.7109375" style="722" customWidth="1"/>
    <col min="10755" max="10755" width="47.85546875" style="722" customWidth="1"/>
    <col min="10756" max="10756" width="34.7109375" style="722" customWidth="1"/>
    <col min="10757" max="10758" width="27.5703125" style="722" customWidth="1"/>
    <col min="10759" max="10759" width="31.7109375" style="722" customWidth="1"/>
    <col min="10760" max="10760" width="22" style="722" customWidth="1"/>
    <col min="10761" max="10761" width="11.5703125" style="722" customWidth="1"/>
    <col min="10762" max="10763" width="14" style="722" customWidth="1"/>
    <col min="10764" max="10764" width="10.5703125" style="722" customWidth="1"/>
    <col min="10765" max="10765" width="9.85546875" style="722" customWidth="1"/>
    <col min="10766" max="10766" width="10.5703125" style="722" customWidth="1"/>
    <col min="10767" max="10767" width="8.42578125" style="722" customWidth="1"/>
    <col min="10768" max="10768" width="22" style="722" customWidth="1"/>
    <col min="10769" max="10769" width="8.7109375" style="722" customWidth="1"/>
    <col min="10770" max="10770" width="17.85546875" style="722" customWidth="1"/>
    <col min="10771" max="10771" width="7.28515625" style="722" customWidth="1"/>
    <col min="10772" max="10772" width="20.7109375" style="722" customWidth="1"/>
    <col min="10773" max="10773" width="7.5703125" style="722" customWidth="1"/>
    <col min="10774" max="10774" width="20.28515625" style="722" customWidth="1"/>
    <col min="10775" max="10775" width="5.7109375" style="722" customWidth="1"/>
    <col min="10776" max="11008" width="9.140625" style="722"/>
    <col min="11009" max="11009" width="5.5703125" style="722" customWidth="1"/>
    <col min="11010" max="11010" width="8.7109375" style="722" customWidth="1"/>
    <col min="11011" max="11011" width="47.85546875" style="722" customWidth="1"/>
    <col min="11012" max="11012" width="34.7109375" style="722" customWidth="1"/>
    <col min="11013" max="11014" width="27.5703125" style="722" customWidth="1"/>
    <col min="11015" max="11015" width="31.7109375" style="722" customWidth="1"/>
    <col min="11016" max="11016" width="22" style="722" customWidth="1"/>
    <col min="11017" max="11017" width="11.5703125" style="722" customWidth="1"/>
    <col min="11018" max="11019" width="14" style="722" customWidth="1"/>
    <col min="11020" max="11020" width="10.5703125" style="722" customWidth="1"/>
    <col min="11021" max="11021" width="9.85546875" style="722" customWidth="1"/>
    <col min="11022" max="11022" width="10.5703125" style="722" customWidth="1"/>
    <col min="11023" max="11023" width="8.42578125" style="722" customWidth="1"/>
    <col min="11024" max="11024" width="22" style="722" customWidth="1"/>
    <col min="11025" max="11025" width="8.7109375" style="722" customWidth="1"/>
    <col min="11026" max="11026" width="17.85546875" style="722" customWidth="1"/>
    <col min="11027" max="11027" width="7.28515625" style="722" customWidth="1"/>
    <col min="11028" max="11028" width="20.7109375" style="722" customWidth="1"/>
    <col min="11029" max="11029" width="7.5703125" style="722" customWidth="1"/>
    <col min="11030" max="11030" width="20.28515625" style="722" customWidth="1"/>
    <col min="11031" max="11031" width="5.7109375" style="722" customWidth="1"/>
    <col min="11032" max="11264" width="9.140625" style="722"/>
    <col min="11265" max="11265" width="5.5703125" style="722" customWidth="1"/>
    <col min="11266" max="11266" width="8.7109375" style="722" customWidth="1"/>
    <col min="11267" max="11267" width="47.85546875" style="722" customWidth="1"/>
    <col min="11268" max="11268" width="34.7109375" style="722" customWidth="1"/>
    <col min="11269" max="11270" width="27.5703125" style="722" customWidth="1"/>
    <col min="11271" max="11271" width="31.7109375" style="722" customWidth="1"/>
    <col min="11272" max="11272" width="22" style="722" customWidth="1"/>
    <col min="11273" max="11273" width="11.5703125" style="722" customWidth="1"/>
    <col min="11274" max="11275" width="14" style="722" customWidth="1"/>
    <col min="11276" max="11276" width="10.5703125" style="722" customWidth="1"/>
    <col min="11277" max="11277" width="9.85546875" style="722" customWidth="1"/>
    <col min="11278" max="11278" width="10.5703125" style="722" customWidth="1"/>
    <col min="11279" max="11279" width="8.42578125" style="722" customWidth="1"/>
    <col min="11280" max="11280" width="22" style="722" customWidth="1"/>
    <col min="11281" max="11281" width="8.7109375" style="722" customWidth="1"/>
    <col min="11282" max="11282" width="17.85546875" style="722" customWidth="1"/>
    <col min="11283" max="11283" width="7.28515625" style="722" customWidth="1"/>
    <col min="11284" max="11284" width="20.7109375" style="722" customWidth="1"/>
    <col min="11285" max="11285" width="7.5703125" style="722" customWidth="1"/>
    <col min="11286" max="11286" width="20.28515625" style="722" customWidth="1"/>
    <col min="11287" max="11287" width="5.7109375" style="722" customWidth="1"/>
    <col min="11288" max="11520" width="9.140625" style="722"/>
    <col min="11521" max="11521" width="5.5703125" style="722" customWidth="1"/>
    <col min="11522" max="11522" width="8.7109375" style="722" customWidth="1"/>
    <col min="11523" max="11523" width="47.85546875" style="722" customWidth="1"/>
    <col min="11524" max="11524" width="34.7109375" style="722" customWidth="1"/>
    <col min="11525" max="11526" width="27.5703125" style="722" customWidth="1"/>
    <col min="11527" max="11527" width="31.7109375" style="722" customWidth="1"/>
    <col min="11528" max="11528" width="22" style="722" customWidth="1"/>
    <col min="11529" max="11529" width="11.5703125" style="722" customWidth="1"/>
    <col min="11530" max="11531" width="14" style="722" customWidth="1"/>
    <col min="11532" max="11532" width="10.5703125" style="722" customWidth="1"/>
    <col min="11533" max="11533" width="9.85546875" style="722" customWidth="1"/>
    <col min="11534" max="11534" width="10.5703125" style="722" customWidth="1"/>
    <col min="11535" max="11535" width="8.42578125" style="722" customWidth="1"/>
    <col min="11536" max="11536" width="22" style="722" customWidth="1"/>
    <col min="11537" max="11537" width="8.7109375" style="722" customWidth="1"/>
    <col min="11538" max="11538" width="17.85546875" style="722" customWidth="1"/>
    <col min="11539" max="11539" width="7.28515625" style="722" customWidth="1"/>
    <col min="11540" max="11540" width="20.7109375" style="722" customWidth="1"/>
    <col min="11541" max="11541" width="7.5703125" style="722" customWidth="1"/>
    <col min="11542" max="11542" width="20.28515625" style="722" customWidth="1"/>
    <col min="11543" max="11543" width="5.7109375" style="722" customWidth="1"/>
    <col min="11544" max="11776" width="9.140625" style="722"/>
    <col min="11777" max="11777" width="5.5703125" style="722" customWidth="1"/>
    <col min="11778" max="11778" width="8.7109375" style="722" customWidth="1"/>
    <col min="11779" max="11779" width="47.85546875" style="722" customWidth="1"/>
    <col min="11780" max="11780" width="34.7109375" style="722" customWidth="1"/>
    <col min="11781" max="11782" width="27.5703125" style="722" customWidth="1"/>
    <col min="11783" max="11783" width="31.7109375" style="722" customWidth="1"/>
    <col min="11784" max="11784" width="22" style="722" customWidth="1"/>
    <col min="11785" max="11785" width="11.5703125" style="722" customWidth="1"/>
    <col min="11786" max="11787" width="14" style="722" customWidth="1"/>
    <col min="11788" max="11788" width="10.5703125" style="722" customWidth="1"/>
    <col min="11789" max="11789" width="9.85546875" style="722" customWidth="1"/>
    <col min="11790" max="11790" width="10.5703125" style="722" customWidth="1"/>
    <col min="11791" max="11791" width="8.42578125" style="722" customWidth="1"/>
    <col min="11792" max="11792" width="22" style="722" customWidth="1"/>
    <col min="11793" max="11793" width="8.7109375" style="722" customWidth="1"/>
    <col min="11794" max="11794" width="17.85546875" style="722" customWidth="1"/>
    <col min="11795" max="11795" width="7.28515625" style="722" customWidth="1"/>
    <col min="11796" max="11796" width="20.7109375" style="722" customWidth="1"/>
    <col min="11797" max="11797" width="7.5703125" style="722" customWidth="1"/>
    <col min="11798" max="11798" width="20.28515625" style="722" customWidth="1"/>
    <col min="11799" max="11799" width="5.7109375" style="722" customWidth="1"/>
    <col min="11800" max="12032" width="9.140625" style="722"/>
    <col min="12033" max="12033" width="5.5703125" style="722" customWidth="1"/>
    <col min="12034" max="12034" width="8.7109375" style="722" customWidth="1"/>
    <col min="12035" max="12035" width="47.85546875" style="722" customWidth="1"/>
    <col min="12036" max="12036" width="34.7109375" style="722" customWidth="1"/>
    <col min="12037" max="12038" width="27.5703125" style="722" customWidth="1"/>
    <col min="12039" max="12039" width="31.7109375" style="722" customWidth="1"/>
    <col min="12040" max="12040" width="22" style="722" customWidth="1"/>
    <col min="12041" max="12041" width="11.5703125" style="722" customWidth="1"/>
    <col min="12042" max="12043" width="14" style="722" customWidth="1"/>
    <col min="12044" max="12044" width="10.5703125" style="722" customWidth="1"/>
    <col min="12045" max="12045" width="9.85546875" style="722" customWidth="1"/>
    <col min="12046" max="12046" width="10.5703125" style="722" customWidth="1"/>
    <col min="12047" max="12047" width="8.42578125" style="722" customWidth="1"/>
    <col min="12048" max="12048" width="22" style="722" customWidth="1"/>
    <col min="12049" max="12049" width="8.7109375" style="722" customWidth="1"/>
    <col min="12050" max="12050" width="17.85546875" style="722" customWidth="1"/>
    <col min="12051" max="12051" width="7.28515625" style="722" customWidth="1"/>
    <col min="12052" max="12052" width="20.7109375" style="722" customWidth="1"/>
    <col min="12053" max="12053" width="7.5703125" style="722" customWidth="1"/>
    <col min="12054" max="12054" width="20.28515625" style="722" customWidth="1"/>
    <col min="12055" max="12055" width="5.7109375" style="722" customWidth="1"/>
    <col min="12056" max="12288" width="9.140625" style="722"/>
    <col min="12289" max="12289" width="5.5703125" style="722" customWidth="1"/>
    <col min="12290" max="12290" width="8.7109375" style="722" customWidth="1"/>
    <col min="12291" max="12291" width="47.85546875" style="722" customWidth="1"/>
    <col min="12292" max="12292" width="34.7109375" style="722" customWidth="1"/>
    <col min="12293" max="12294" width="27.5703125" style="722" customWidth="1"/>
    <col min="12295" max="12295" width="31.7109375" style="722" customWidth="1"/>
    <col min="12296" max="12296" width="22" style="722" customWidth="1"/>
    <col min="12297" max="12297" width="11.5703125" style="722" customWidth="1"/>
    <col min="12298" max="12299" width="14" style="722" customWidth="1"/>
    <col min="12300" max="12300" width="10.5703125" style="722" customWidth="1"/>
    <col min="12301" max="12301" width="9.85546875" style="722" customWidth="1"/>
    <col min="12302" max="12302" width="10.5703125" style="722" customWidth="1"/>
    <col min="12303" max="12303" width="8.42578125" style="722" customWidth="1"/>
    <col min="12304" max="12304" width="22" style="722" customWidth="1"/>
    <col min="12305" max="12305" width="8.7109375" style="722" customWidth="1"/>
    <col min="12306" max="12306" width="17.85546875" style="722" customWidth="1"/>
    <col min="12307" max="12307" width="7.28515625" style="722" customWidth="1"/>
    <col min="12308" max="12308" width="20.7109375" style="722" customWidth="1"/>
    <col min="12309" max="12309" width="7.5703125" style="722" customWidth="1"/>
    <col min="12310" max="12310" width="20.28515625" style="722" customWidth="1"/>
    <col min="12311" max="12311" width="5.7109375" style="722" customWidth="1"/>
    <col min="12312" max="12544" width="9.140625" style="722"/>
    <col min="12545" max="12545" width="5.5703125" style="722" customWidth="1"/>
    <col min="12546" max="12546" width="8.7109375" style="722" customWidth="1"/>
    <col min="12547" max="12547" width="47.85546875" style="722" customWidth="1"/>
    <col min="12548" max="12548" width="34.7109375" style="722" customWidth="1"/>
    <col min="12549" max="12550" width="27.5703125" style="722" customWidth="1"/>
    <col min="12551" max="12551" width="31.7109375" style="722" customWidth="1"/>
    <col min="12552" max="12552" width="22" style="722" customWidth="1"/>
    <col min="12553" max="12553" width="11.5703125" style="722" customWidth="1"/>
    <col min="12554" max="12555" width="14" style="722" customWidth="1"/>
    <col min="12556" max="12556" width="10.5703125" style="722" customWidth="1"/>
    <col min="12557" max="12557" width="9.85546875" style="722" customWidth="1"/>
    <col min="12558" max="12558" width="10.5703125" style="722" customWidth="1"/>
    <col min="12559" max="12559" width="8.42578125" style="722" customWidth="1"/>
    <col min="12560" max="12560" width="22" style="722" customWidth="1"/>
    <col min="12561" max="12561" width="8.7109375" style="722" customWidth="1"/>
    <col min="12562" max="12562" width="17.85546875" style="722" customWidth="1"/>
    <col min="12563" max="12563" width="7.28515625" style="722" customWidth="1"/>
    <col min="12564" max="12564" width="20.7109375" style="722" customWidth="1"/>
    <col min="12565" max="12565" width="7.5703125" style="722" customWidth="1"/>
    <col min="12566" max="12566" width="20.28515625" style="722" customWidth="1"/>
    <col min="12567" max="12567" width="5.7109375" style="722" customWidth="1"/>
    <col min="12568" max="12800" width="9.140625" style="722"/>
    <col min="12801" max="12801" width="5.5703125" style="722" customWidth="1"/>
    <col min="12802" max="12802" width="8.7109375" style="722" customWidth="1"/>
    <col min="12803" max="12803" width="47.85546875" style="722" customWidth="1"/>
    <col min="12804" max="12804" width="34.7109375" style="722" customWidth="1"/>
    <col min="12805" max="12806" width="27.5703125" style="722" customWidth="1"/>
    <col min="12807" max="12807" width="31.7109375" style="722" customWidth="1"/>
    <col min="12808" max="12808" width="22" style="722" customWidth="1"/>
    <col min="12809" max="12809" width="11.5703125" style="722" customWidth="1"/>
    <col min="12810" max="12811" width="14" style="722" customWidth="1"/>
    <col min="12812" max="12812" width="10.5703125" style="722" customWidth="1"/>
    <col min="12813" max="12813" width="9.85546875" style="722" customWidth="1"/>
    <col min="12814" max="12814" width="10.5703125" style="722" customWidth="1"/>
    <col min="12815" max="12815" width="8.42578125" style="722" customWidth="1"/>
    <col min="12816" max="12816" width="22" style="722" customWidth="1"/>
    <col min="12817" max="12817" width="8.7109375" style="722" customWidth="1"/>
    <col min="12818" max="12818" width="17.85546875" style="722" customWidth="1"/>
    <col min="12819" max="12819" width="7.28515625" style="722" customWidth="1"/>
    <col min="12820" max="12820" width="20.7109375" style="722" customWidth="1"/>
    <col min="12821" max="12821" width="7.5703125" style="722" customWidth="1"/>
    <col min="12822" max="12822" width="20.28515625" style="722" customWidth="1"/>
    <col min="12823" max="12823" width="5.7109375" style="722" customWidth="1"/>
    <col min="12824" max="13056" width="9.140625" style="722"/>
    <col min="13057" max="13057" width="5.5703125" style="722" customWidth="1"/>
    <col min="13058" max="13058" width="8.7109375" style="722" customWidth="1"/>
    <col min="13059" max="13059" width="47.85546875" style="722" customWidth="1"/>
    <col min="13060" max="13060" width="34.7109375" style="722" customWidth="1"/>
    <col min="13061" max="13062" width="27.5703125" style="722" customWidth="1"/>
    <col min="13063" max="13063" width="31.7109375" style="722" customWidth="1"/>
    <col min="13064" max="13064" width="22" style="722" customWidth="1"/>
    <col min="13065" max="13065" width="11.5703125" style="722" customWidth="1"/>
    <col min="13066" max="13067" width="14" style="722" customWidth="1"/>
    <col min="13068" max="13068" width="10.5703125" style="722" customWidth="1"/>
    <col min="13069" max="13069" width="9.85546875" style="722" customWidth="1"/>
    <col min="13070" max="13070" width="10.5703125" style="722" customWidth="1"/>
    <col min="13071" max="13071" width="8.42578125" style="722" customWidth="1"/>
    <col min="13072" max="13072" width="22" style="722" customWidth="1"/>
    <col min="13073" max="13073" width="8.7109375" style="722" customWidth="1"/>
    <col min="13074" max="13074" width="17.85546875" style="722" customWidth="1"/>
    <col min="13075" max="13075" width="7.28515625" style="722" customWidth="1"/>
    <col min="13076" max="13076" width="20.7109375" style="722" customWidth="1"/>
    <col min="13077" max="13077" width="7.5703125" style="722" customWidth="1"/>
    <col min="13078" max="13078" width="20.28515625" style="722" customWidth="1"/>
    <col min="13079" max="13079" width="5.7109375" style="722" customWidth="1"/>
    <col min="13080" max="13312" width="9.140625" style="722"/>
    <col min="13313" max="13313" width="5.5703125" style="722" customWidth="1"/>
    <col min="13314" max="13314" width="8.7109375" style="722" customWidth="1"/>
    <col min="13315" max="13315" width="47.85546875" style="722" customWidth="1"/>
    <col min="13316" max="13316" width="34.7109375" style="722" customWidth="1"/>
    <col min="13317" max="13318" width="27.5703125" style="722" customWidth="1"/>
    <col min="13319" max="13319" width="31.7109375" style="722" customWidth="1"/>
    <col min="13320" max="13320" width="22" style="722" customWidth="1"/>
    <col min="13321" max="13321" width="11.5703125" style="722" customWidth="1"/>
    <col min="13322" max="13323" width="14" style="722" customWidth="1"/>
    <col min="13324" max="13324" width="10.5703125" style="722" customWidth="1"/>
    <col min="13325" max="13325" width="9.85546875" style="722" customWidth="1"/>
    <col min="13326" max="13326" width="10.5703125" style="722" customWidth="1"/>
    <col min="13327" max="13327" width="8.42578125" style="722" customWidth="1"/>
    <col min="13328" max="13328" width="22" style="722" customWidth="1"/>
    <col min="13329" max="13329" width="8.7109375" style="722" customWidth="1"/>
    <col min="13330" max="13330" width="17.85546875" style="722" customWidth="1"/>
    <col min="13331" max="13331" width="7.28515625" style="722" customWidth="1"/>
    <col min="13332" max="13332" width="20.7109375" style="722" customWidth="1"/>
    <col min="13333" max="13333" width="7.5703125" style="722" customWidth="1"/>
    <col min="13334" max="13334" width="20.28515625" style="722" customWidth="1"/>
    <col min="13335" max="13335" width="5.7109375" style="722" customWidth="1"/>
    <col min="13336" max="13568" width="9.140625" style="722"/>
    <col min="13569" max="13569" width="5.5703125" style="722" customWidth="1"/>
    <col min="13570" max="13570" width="8.7109375" style="722" customWidth="1"/>
    <col min="13571" max="13571" width="47.85546875" style="722" customWidth="1"/>
    <col min="13572" max="13572" width="34.7109375" style="722" customWidth="1"/>
    <col min="13573" max="13574" width="27.5703125" style="722" customWidth="1"/>
    <col min="13575" max="13575" width="31.7109375" style="722" customWidth="1"/>
    <col min="13576" max="13576" width="22" style="722" customWidth="1"/>
    <col min="13577" max="13577" width="11.5703125" style="722" customWidth="1"/>
    <col min="13578" max="13579" width="14" style="722" customWidth="1"/>
    <col min="13580" max="13580" width="10.5703125" style="722" customWidth="1"/>
    <col min="13581" max="13581" width="9.85546875" style="722" customWidth="1"/>
    <col min="13582" max="13582" width="10.5703125" style="722" customWidth="1"/>
    <col min="13583" max="13583" width="8.42578125" style="722" customWidth="1"/>
    <col min="13584" max="13584" width="22" style="722" customWidth="1"/>
    <col min="13585" max="13585" width="8.7109375" style="722" customWidth="1"/>
    <col min="13586" max="13586" width="17.85546875" style="722" customWidth="1"/>
    <col min="13587" max="13587" width="7.28515625" style="722" customWidth="1"/>
    <col min="13588" max="13588" width="20.7109375" style="722" customWidth="1"/>
    <col min="13589" max="13589" width="7.5703125" style="722" customWidth="1"/>
    <col min="13590" max="13590" width="20.28515625" style="722" customWidth="1"/>
    <col min="13591" max="13591" width="5.7109375" style="722" customWidth="1"/>
    <col min="13592" max="13824" width="9.140625" style="722"/>
    <col min="13825" max="13825" width="5.5703125" style="722" customWidth="1"/>
    <col min="13826" max="13826" width="8.7109375" style="722" customWidth="1"/>
    <col min="13827" max="13827" width="47.85546875" style="722" customWidth="1"/>
    <col min="13828" max="13828" width="34.7109375" style="722" customWidth="1"/>
    <col min="13829" max="13830" width="27.5703125" style="722" customWidth="1"/>
    <col min="13831" max="13831" width="31.7109375" style="722" customWidth="1"/>
    <col min="13832" max="13832" width="22" style="722" customWidth="1"/>
    <col min="13833" max="13833" width="11.5703125" style="722" customWidth="1"/>
    <col min="13834" max="13835" width="14" style="722" customWidth="1"/>
    <col min="13836" max="13836" width="10.5703125" style="722" customWidth="1"/>
    <col min="13837" max="13837" width="9.85546875" style="722" customWidth="1"/>
    <col min="13838" max="13838" width="10.5703125" style="722" customWidth="1"/>
    <col min="13839" max="13839" width="8.42578125" style="722" customWidth="1"/>
    <col min="13840" max="13840" width="22" style="722" customWidth="1"/>
    <col min="13841" max="13841" width="8.7109375" style="722" customWidth="1"/>
    <col min="13842" max="13842" width="17.85546875" style="722" customWidth="1"/>
    <col min="13843" max="13843" width="7.28515625" style="722" customWidth="1"/>
    <col min="13844" max="13844" width="20.7109375" style="722" customWidth="1"/>
    <col min="13845" max="13845" width="7.5703125" style="722" customWidth="1"/>
    <col min="13846" max="13846" width="20.28515625" style="722" customWidth="1"/>
    <col min="13847" max="13847" width="5.7109375" style="722" customWidth="1"/>
    <col min="13848" max="14080" width="9.140625" style="722"/>
    <col min="14081" max="14081" width="5.5703125" style="722" customWidth="1"/>
    <col min="14082" max="14082" width="8.7109375" style="722" customWidth="1"/>
    <col min="14083" max="14083" width="47.85546875" style="722" customWidth="1"/>
    <col min="14084" max="14084" width="34.7109375" style="722" customWidth="1"/>
    <col min="14085" max="14086" width="27.5703125" style="722" customWidth="1"/>
    <col min="14087" max="14087" width="31.7109375" style="722" customWidth="1"/>
    <col min="14088" max="14088" width="22" style="722" customWidth="1"/>
    <col min="14089" max="14089" width="11.5703125" style="722" customWidth="1"/>
    <col min="14090" max="14091" width="14" style="722" customWidth="1"/>
    <col min="14092" max="14092" width="10.5703125" style="722" customWidth="1"/>
    <col min="14093" max="14093" width="9.85546875" style="722" customWidth="1"/>
    <col min="14094" max="14094" width="10.5703125" style="722" customWidth="1"/>
    <col min="14095" max="14095" width="8.42578125" style="722" customWidth="1"/>
    <col min="14096" max="14096" width="22" style="722" customWidth="1"/>
    <col min="14097" max="14097" width="8.7109375" style="722" customWidth="1"/>
    <col min="14098" max="14098" width="17.85546875" style="722" customWidth="1"/>
    <col min="14099" max="14099" width="7.28515625" style="722" customWidth="1"/>
    <col min="14100" max="14100" width="20.7109375" style="722" customWidth="1"/>
    <col min="14101" max="14101" width="7.5703125" style="722" customWidth="1"/>
    <col min="14102" max="14102" width="20.28515625" style="722" customWidth="1"/>
    <col min="14103" max="14103" width="5.7109375" style="722" customWidth="1"/>
    <col min="14104" max="14336" width="9.140625" style="722"/>
    <col min="14337" max="14337" width="5.5703125" style="722" customWidth="1"/>
    <col min="14338" max="14338" width="8.7109375" style="722" customWidth="1"/>
    <col min="14339" max="14339" width="47.85546875" style="722" customWidth="1"/>
    <col min="14340" max="14340" width="34.7109375" style="722" customWidth="1"/>
    <col min="14341" max="14342" width="27.5703125" style="722" customWidth="1"/>
    <col min="14343" max="14343" width="31.7109375" style="722" customWidth="1"/>
    <col min="14344" max="14344" width="22" style="722" customWidth="1"/>
    <col min="14345" max="14345" width="11.5703125" style="722" customWidth="1"/>
    <col min="14346" max="14347" width="14" style="722" customWidth="1"/>
    <col min="14348" max="14348" width="10.5703125" style="722" customWidth="1"/>
    <col min="14349" max="14349" width="9.85546875" style="722" customWidth="1"/>
    <col min="14350" max="14350" width="10.5703125" style="722" customWidth="1"/>
    <col min="14351" max="14351" width="8.42578125" style="722" customWidth="1"/>
    <col min="14352" max="14352" width="22" style="722" customWidth="1"/>
    <col min="14353" max="14353" width="8.7109375" style="722" customWidth="1"/>
    <col min="14354" max="14354" width="17.85546875" style="722" customWidth="1"/>
    <col min="14355" max="14355" width="7.28515625" style="722" customWidth="1"/>
    <col min="14356" max="14356" width="20.7109375" style="722" customWidth="1"/>
    <col min="14357" max="14357" width="7.5703125" style="722" customWidth="1"/>
    <col min="14358" max="14358" width="20.28515625" style="722" customWidth="1"/>
    <col min="14359" max="14359" width="5.7109375" style="722" customWidth="1"/>
    <col min="14360" max="14592" width="9.140625" style="722"/>
    <col min="14593" max="14593" width="5.5703125" style="722" customWidth="1"/>
    <col min="14594" max="14594" width="8.7109375" style="722" customWidth="1"/>
    <col min="14595" max="14595" width="47.85546875" style="722" customWidth="1"/>
    <col min="14596" max="14596" width="34.7109375" style="722" customWidth="1"/>
    <col min="14597" max="14598" width="27.5703125" style="722" customWidth="1"/>
    <col min="14599" max="14599" width="31.7109375" style="722" customWidth="1"/>
    <col min="14600" max="14600" width="22" style="722" customWidth="1"/>
    <col min="14601" max="14601" width="11.5703125" style="722" customWidth="1"/>
    <col min="14602" max="14603" width="14" style="722" customWidth="1"/>
    <col min="14604" max="14604" width="10.5703125" style="722" customWidth="1"/>
    <col min="14605" max="14605" width="9.85546875" style="722" customWidth="1"/>
    <col min="14606" max="14606" width="10.5703125" style="722" customWidth="1"/>
    <col min="14607" max="14607" width="8.42578125" style="722" customWidth="1"/>
    <col min="14608" max="14608" width="22" style="722" customWidth="1"/>
    <col min="14609" max="14609" width="8.7109375" style="722" customWidth="1"/>
    <col min="14610" max="14610" width="17.85546875" style="722" customWidth="1"/>
    <col min="14611" max="14611" width="7.28515625" style="722" customWidth="1"/>
    <col min="14612" max="14612" width="20.7109375" style="722" customWidth="1"/>
    <col min="14613" max="14613" width="7.5703125" style="722" customWidth="1"/>
    <col min="14614" max="14614" width="20.28515625" style="722" customWidth="1"/>
    <col min="14615" max="14615" width="5.7109375" style="722" customWidth="1"/>
    <col min="14616" max="14848" width="9.140625" style="722"/>
    <col min="14849" max="14849" width="5.5703125" style="722" customWidth="1"/>
    <col min="14850" max="14850" width="8.7109375" style="722" customWidth="1"/>
    <col min="14851" max="14851" width="47.85546875" style="722" customWidth="1"/>
    <col min="14852" max="14852" width="34.7109375" style="722" customWidth="1"/>
    <col min="14853" max="14854" width="27.5703125" style="722" customWidth="1"/>
    <col min="14855" max="14855" width="31.7109375" style="722" customWidth="1"/>
    <col min="14856" max="14856" width="22" style="722" customWidth="1"/>
    <col min="14857" max="14857" width="11.5703125" style="722" customWidth="1"/>
    <col min="14858" max="14859" width="14" style="722" customWidth="1"/>
    <col min="14860" max="14860" width="10.5703125" style="722" customWidth="1"/>
    <col min="14861" max="14861" width="9.85546875" style="722" customWidth="1"/>
    <col min="14862" max="14862" width="10.5703125" style="722" customWidth="1"/>
    <col min="14863" max="14863" width="8.42578125" style="722" customWidth="1"/>
    <col min="14864" max="14864" width="22" style="722" customWidth="1"/>
    <col min="14865" max="14865" width="8.7109375" style="722" customWidth="1"/>
    <col min="14866" max="14866" width="17.85546875" style="722" customWidth="1"/>
    <col min="14867" max="14867" width="7.28515625" style="722" customWidth="1"/>
    <col min="14868" max="14868" width="20.7109375" style="722" customWidth="1"/>
    <col min="14869" max="14869" width="7.5703125" style="722" customWidth="1"/>
    <col min="14870" max="14870" width="20.28515625" style="722" customWidth="1"/>
    <col min="14871" max="14871" width="5.7109375" style="722" customWidth="1"/>
    <col min="14872" max="15104" width="9.140625" style="722"/>
    <col min="15105" max="15105" width="5.5703125" style="722" customWidth="1"/>
    <col min="15106" max="15106" width="8.7109375" style="722" customWidth="1"/>
    <col min="15107" max="15107" width="47.85546875" style="722" customWidth="1"/>
    <col min="15108" max="15108" width="34.7109375" style="722" customWidth="1"/>
    <col min="15109" max="15110" width="27.5703125" style="722" customWidth="1"/>
    <col min="15111" max="15111" width="31.7109375" style="722" customWidth="1"/>
    <col min="15112" max="15112" width="22" style="722" customWidth="1"/>
    <col min="15113" max="15113" width="11.5703125" style="722" customWidth="1"/>
    <col min="15114" max="15115" width="14" style="722" customWidth="1"/>
    <col min="15116" max="15116" width="10.5703125" style="722" customWidth="1"/>
    <col min="15117" max="15117" width="9.85546875" style="722" customWidth="1"/>
    <col min="15118" max="15118" width="10.5703125" style="722" customWidth="1"/>
    <col min="15119" max="15119" width="8.42578125" style="722" customWidth="1"/>
    <col min="15120" max="15120" width="22" style="722" customWidth="1"/>
    <col min="15121" max="15121" width="8.7109375" style="722" customWidth="1"/>
    <col min="15122" max="15122" width="17.85546875" style="722" customWidth="1"/>
    <col min="15123" max="15123" width="7.28515625" style="722" customWidth="1"/>
    <col min="15124" max="15124" width="20.7109375" style="722" customWidth="1"/>
    <col min="15125" max="15125" width="7.5703125" style="722" customWidth="1"/>
    <col min="15126" max="15126" width="20.28515625" style="722" customWidth="1"/>
    <col min="15127" max="15127" width="5.7109375" style="722" customWidth="1"/>
    <col min="15128" max="15360" width="9.140625" style="722"/>
    <col min="15361" max="15361" width="5.5703125" style="722" customWidth="1"/>
    <col min="15362" max="15362" width="8.7109375" style="722" customWidth="1"/>
    <col min="15363" max="15363" width="47.85546875" style="722" customWidth="1"/>
    <col min="15364" max="15364" width="34.7109375" style="722" customWidth="1"/>
    <col min="15365" max="15366" width="27.5703125" style="722" customWidth="1"/>
    <col min="15367" max="15367" width="31.7109375" style="722" customWidth="1"/>
    <col min="15368" max="15368" width="22" style="722" customWidth="1"/>
    <col min="15369" max="15369" width="11.5703125" style="722" customWidth="1"/>
    <col min="15370" max="15371" width="14" style="722" customWidth="1"/>
    <col min="15372" max="15372" width="10.5703125" style="722" customWidth="1"/>
    <col min="15373" max="15373" width="9.85546875" style="722" customWidth="1"/>
    <col min="15374" max="15374" width="10.5703125" style="722" customWidth="1"/>
    <col min="15375" max="15375" width="8.42578125" style="722" customWidth="1"/>
    <col min="15376" max="15376" width="22" style="722" customWidth="1"/>
    <col min="15377" max="15377" width="8.7109375" style="722" customWidth="1"/>
    <col min="15378" max="15378" width="17.85546875" style="722" customWidth="1"/>
    <col min="15379" max="15379" width="7.28515625" style="722" customWidth="1"/>
    <col min="15380" max="15380" width="20.7109375" style="722" customWidth="1"/>
    <col min="15381" max="15381" width="7.5703125" style="722" customWidth="1"/>
    <col min="15382" max="15382" width="20.28515625" style="722" customWidth="1"/>
    <col min="15383" max="15383" width="5.7109375" style="722" customWidth="1"/>
    <col min="15384" max="15616" width="9.140625" style="722"/>
    <col min="15617" max="15617" width="5.5703125" style="722" customWidth="1"/>
    <col min="15618" max="15618" width="8.7109375" style="722" customWidth="1"/>
    <col min="15619" max="15619" width="47.85546875" style="722" customWidth="1"/>
    <col min="15620" max="15620" width="34.7109375" style="722" customWidth="1"/>
    <col min="15621" max="15622" width="27.5703125" style="722" customWidth="1"/>
    <col min="15623" max="15623" width="31.7109375" style="722" customWidth="1"/>
    <col min="15624" max="15624" width="22" style="722" customWidth="1"/>
    <col min="15625" max="15625" width="11.5703125" style="722" customWidth="1"/>
    <col min="15626" max="15627" width="14" style="722" customWidth="1"/>
    <col min="15628" max="15628" width="10.5703125" style="722" customWidth="1"/>
    <col min="15629" max="15629" width="9.85546875" style="722" customWidth="1"/>
    <col min="15630" max="15630" width="10.5703125" style="722" customWidth="1"/>
    <col min="15631" max="15631" width="8.42578125" style="722" customWidth="1"/>
    <col min="15632" max="15632" width="22" style="722" customWidth="1"/>
    <col min="15633" max="15633" width="8.7109375" style="722" customWidth="1"/>
    <col min="15634" max="15634" width="17.85546875" style="722" customWidth="1"/>
    <col min="15635" max="15635" width="7.28515625" style="722" customWidth="1"/>
    <col min="15636" max="15636" width="20.7109375" style="722" customWidth="1"/>
    <col min="15637" max="15637" width="7.5703125" style="722" customWidth="1"/>
    <col min="15638" max="15638" width="20.28515625" style="722" customWidth="1"/>
    <col min="15639" max="15639" width="5.7109375" style="722" customWidth="1"/>
    <col min="15640" max="15872" width="9.140625" style="722"/>
    <col min="15873" max="15873" width="5.5703125" style="722" customWidth="1"/>
    <col min="15874" max="15874" width="8.7109375" style="722" customWidth="1"/>
    <col min="15875" max="15875" width="47.85546875" style="722" customWidth="1"/>
    <col min="15876" max="15876" width="34.7109375" style="722" customWidth="1"/>
    <col min="15877" max="15878" width="27.5703125" style="722" customWidth="1"/>
    <col min="15879" max="15879" width="31.7109375" style="722" customWidth="1"/>
    <col min="15880" max="15880" width="22" style="722" customWidth="1"/>
    <col min="15881" max="15881" width="11.5703125" style="722" customWidth="1"/>
    <col min="15882" max="15883" width="14" style="722" customWidth="1"/>
    <col min="15884" max="15884" width="10.5703125" style="722" customWidth="1"/>
    <col min="15885" max="15885" width="9.85546875" style="722" customWidth="1"/>
    <col min="15886" max="15886" width="10.5703125" style="722" customWidth="1"/>
    <col min="15887" max="15887" width="8.42578125" style="722" customWidth="1"/>
    <col min="15888" max="15888" width="22" style="722" customWidth="1"/>
    <col min="15889" max="15889" width="8.7109375" style="722" customWidth="1"/>
    <col min="15890" max="15890" width="17.85546875" style="722" customWidth="1"/>
    <col min="15891" max="15891" width="7.28515625" style="722" customWidth="1"/>
    <col min="15892" max="15892" width="20.7109375" style="722" customWidth="1"/>
    <col min="15893" max="15893" width="7.5703125" style="722" customWidth="1"/>
    <col min="15894" max="15894" width="20.28515625" style="722" customWidth="1"/>
    <col min="15895" max="15895" width="5.7109375" style="722" customWidth="1"/>
    <col min="15896" max="16128" width="9.140625" style="722"/>
    <col min="16129" max="16129" width="5.5703125" style="722" customWidth="1"/>
    <col min="16130" max="16130" width="8.7109375" style="722" customWidth="1"/>
    <col min="16131" max="16131" width="47.85546875" style="722" customWidth="1"/>
    <col min="16132" max="16132" width="34.7109375" style="722" customWidth="1"/>
    <col min="16133" max="16134" width="27.5703125" style="722" customWidth="1"/>
    <col min="16135" max="16135" width="31.7109375" style="722" customWidth="1"/>
    <col min="16136" max="16136" width="22" style="722" customWidth="1"/>
    <col min="16137" max="16137" width="11.5703125" style="722" customWidth="1"/>
    <col min="16138" max="16139" width="14" style="722" customWidth="1"/>
    <col min="16140" max="16140" width="10.5703125" style="722" customWidth="1"/>
    <col min="16141" max="16141" width="9.85546875" style="722" customWidth="1"/>
    <col min="16142" max="16142" width="10.5703125" style="722" customWidth="1"/>
    <col min="16143" max="16143" width="8.42578125" style="722" customWidth="1"/>
    <col min="16144" max="16144" width="22" style="722" customWidth="1"/>
    <col min="16145" max="16145" width="8.7109375" style="722" customWidth="1"/>
    <col min="16146" max="16146" width="17.85546875" style="722" customWidth="1"/>
    <col min="16147" max="16147" width="7.28515625" style="722" customWidth="1"/>
    <col min="16148" max="16148" width="20.7109375" style="722" customWidth="1"/>
    <col min="16149" max="16149" width="7.5703125" style="722" customWidth="1"/>
    <col min="16150" max="16150" width="20.28515625" style="722" customWidth="1"/>
    <col min="16151" max="16151" width="5.7109375" style="722" customWidth="1"/>
    <col min="16152" max="16384" width="9.140625" style="722"/>
  </cols>
  <sheetData>
    <row r="1" spans="1:256" ht="15" x14ac:dyDescent="0.25">
      <c r="A1" s="1303" t="s">
        <v>716</v>
      </c>
      <c r="B1" s="1304"/>
      <c r="C1" s="1304"/>
      <c r="D1" s="1304"/>
      <c r="E1" s="1304"/>
      <c r="F1" s="1304"/>
      <c r="G1" s="1304"/>
      <c r="H1" s="1305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</row>
    <row r="2" spans="1:256" ht="15" x14ac:dyDescent="0.25">
      <c r="A2" s="1306" t="s">
        <v>771</v>
      </c>
      <c r="B2" s="1307"/>
      <c r="C2" s="1307"/>
      <c r="D2" s="1307"/>
      <c r="E2" s="1307"/>
      <c r="F2" s="1307"/>
      <c r="G2" s="1307"/>
      <c r="H2" s="1308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</row>
    <row r="3" spans="1:256" s="724" customFormat="1" ht="16.5" x14ac:dyDescent="0.3">
      <c r="A3" s="1309" t="s">
        <v>733</v>
      </c>
      <c r="B3" s="1310"/>
      <c r="C3" s="1310"/>
      <c r="D3" s="1310"/>
      <c r="E3" s="1310"/>
      <c r="F3" s="1310"/>
      <c r="G3" s="1310"/>
      <c r="H3" s="1311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</row>
    <row r="4" spans="1:256" s="724" customFormat="1" ht="16.5" x14ac:dyDescent="0.3">
      <c r="A4" s="1309"/>
      <c r="B4" s="1310"/>
      <c r="C4" s="1310"/>
      <c r="D4" s="1310"/>
      <c r="E4" s="1310"/>
      <c r="F4" s="1310"/>
      <c r="G4" s="1310"/>
      <c r="H4" s="1311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</row>
    <row r="5" spans="1:256" s="724" customFormat="1" ht="16.5" x14ac:dyDescent="0.3">
      <c r="A5" s="725" t="s">
        <v>127</v>
      </c>
      <c r="C5" s="724" t="s">
        <v>117</v>
      </c>
      <c r="U5" s="726"/>
      <c r="V5" s="726"/>
    </row>
    <row r="6" spans="1:256" s="724" customFormat="1" ht="16.5" x14ac:dyDescent="0.3">
      <c r="A6" s="725" t="s">
        <v>717</v>
      </c>
      <c r="C6" s="724" t="s">
        <v>784</v>
      </c>
      <c r="U6" s="726"/>
      <c r="V6" s="726"/>
    </row>
    <row r="7" spans="1:256" s="724" customFormat="1" ht="16.5" x14ac:dyDescent="0.3">
      <c r="A7" s="725" t="s">
        <v>718</v>
      </c>
      <c r="C7" s="724" t="s">
        <v>719</v>
      </c>
      <c r="U7" s="726"/>
      <c r="V7" s="726"/>
    </row>
    <row r="8" spans="1:256" s="724" customFormat="1" ht="16.5" x14ac:dyDescent="0.3">
      <c r="A8" s="727" t="s">
        <v>0</v>
      </c>
      <c r="B8" s="1312" t="s">
        <v>267</v>
      </c>
      <c r="C8" s="1312"/>
      <c r="D8" s="727" t="s">
        <v>720</v>
      </c>
      <c r="E8" s="727" t="s">
        <v>721</v>
      </c>
      <c r="F8" s="727" t="s">
        <v>722</v>
      </c>
      <c r="G8" s="727" t="s">
        <v>723</v>
      </c>
      <c r="H8" s="727" t="s">
        <v>724</v>
      </c>
      <c r="U8" s="726"/>
      <c r="V8" s="726"/>
    </row>
    <row r="9" spans="1:256" s="724" customFormat="1" ht="16.5" x14ac:dyDescent="0.3">
      <c r="A9" s="728">
        <v>1</v>
      </c>
      <c r="B9" s="1313">
        <v>2</v>
      </c>
      <c r="C9" s="1313"/>
      <c r="D9" s="728">
        <v>3</v>
      </c>
      <c r="E9" s="728">
        <v>4</v>
      </c>
      <c r="F9" s="728"/>
      <c r="G9" s="728">
        <v>5</v>
      </c>
      <c r="H9" s="728">
        <v>6</v>
      </c>
      <c r="U9" s="726"/>
      <c r="V9" s="726"/>
    </row>
    <row r="10" spans="1:256" s="724" customFormat="1" ht="16.5" x14ac:dyDescent="0.3">
      <c r="A10" s="729"/>
      <c r="B10" s="1314"/>
      <c r="C10" s="1315"/>
      <c r="D10" s="729"/>
      <c r="E10" s="729"/>
      <c r="F10" s="729"/>
      <c r="G10" s="729"/>
      <c r="H10" s="729"/>
      <c r="U10" s="726"/>
      <c r="V10" s="726"/>
    </row>
    <row r="11" spans="1:256" s="732" customFormat="1" ht="16.5" x14ac:dyDescent="0.2">
      <c r="A11" s="730">
        <v>1</v>
      </c>
      <c r="B11" s="1316" t="s">
        <v>700</v>
      </c>
      <c r="C11" s="1316"/>
      <c r="D11" s="730" t="s">
        <v>725</v>
      </c>
      <c r="E11" s="730">
        <v>2014</v>
      </c>
      <c r="F11" s="730">
        <v>1</v>
      </c>
      <c r="G11" s="731">
        <v>166210000</v>
      </c>
      <c r="H11" s="730"/>
      <c r="U11" s="733"/>
      <c r="V11" s="733"/>
    </row>
    <row r="12" spans="1:256" s="732" customFormat="1" ht="16.5" customHeight="1" x14ac:dyDescent="0.2">
      <c r="A12" s="730"/>
      <c r="B12" s="1317"/>
      <c r="C12" s="1317"/>
      <c r="D12" s="730"/>
      <c r="E12" s="734"/>
      <c r="F12" s="730"/>
      <c r="G12" s="731"/>
      <c r="H12" s="730"/>
      <c r="U12" s="733"/>
      <c r="V12" s="733"/>
    </row>
    <row r="13" spans="1:256" s="724" customFormat="1" ht="32.25" customHeight="1" x14ac:dyDescent="0.3">
      <c r="A13" s="1318" t="s">
        <v>180</v>
      </c>
      <c r="B13" s="1318"/>
      <c r="C13" s="1318"/>
      <c r="D13" s="1318"/>
      <c r="E13" s="735"/>
      <c r="F13" s="736">
        <f>+F11</f>
        <v>1</v>
      </c>
      <c r="G13" s="984">
        <f>+G11</f>
        <v>166210000</v>
      </c>
      <c r="H13" s="737"/>
      <c r="I13" s="1302"/>
      <c r="J13" s="1302"/>
      <c r="K13" s="1302"/>
      <c r="L13" s="1302"/>
      <c r="M13" s="738"/>
      <c r="N13" s="739"/>
      <c r="O13" s="740"/>
      <c r="P13" s="733"/>
      <c r="Q13" s="1302"/>
      <c r="R13" s="1302"/>
      <c r="S13" s="1302"/>
      <c r="T13" s="1302"/>
      <c r="U13" s="738"/>
      <c r="V13" s="739"/>
      <c r="W13" s="740"/>
      <c r="X13" s="733"/>
      <c r="Y13" s="1302"/>
      <c r="Z13" s="1302"/>
      <c r="AA13" s="1302"/>
      <c r="AB13" s="1302"/>
      <c r="AC13" s="738"/>
      <c r="AD13" s="739"/>
      <c r="AE13" s="740"/>
      <c r="AF13" s="733"/>
      <c r="AG13" s="1302"/>
      <c r="AH13" s="1302"/>
      <c r="AI13" s="1302"/>
      <c r="AJ13" s="1302"/>
      <c r="AK13" s="738"/>
      <c r="AL13" s="739"/>
      <c r="AM13" s="740"/>
      <c r="AN13" s="733"/>
      <c r="AO13" s="1302"/>
      <c r="AP13" s="1302"/>
      <c r="AQ13" s="1302"/>
      <c r="AR13" s="1302"/>
      <c r="AS13" s="738"/>
      <c r="AT13" s="739"/>
      <c r="AU13" s="740"/>
      <c r="AV13" s="733"/>
      <c r="AW13" s="1302"/>
      <c r="AX13" s="1302"/>
      <c r="AY13" s="1302"/>
      <c r="AZ13" s="1302"/>
      <c r="BA13" s="738"/>
      <c r="BB13" s="739"/>
      <c r="BC13" s="740"/>
      <c r="BD13" s="733"/>
      <c r="BE13" s="1302"/>
      <c r="BF13" s="1302"/>
      <c r="BG13" s="1302"/>
      <c r="BH13" s="1302"/>
      <c r="BI13" s="738"/>
      <c r="BJ13" s="739"/>
      <c r="BK13" s="740"/>
      <c r="BL13" s="733"/>
      <c r="BM13" s="1302"/>
      <c r="BN13" s="1302"/>
      <c r="BO13" s="1302"/>
      <c r="BP13" s="1302"/>
      <c r="BQ13" s="738"/>
      <c r="BR13" s="739"/>
      <c r="BS13" s="740"/>
      <c r="BT13" s="733"/>
      <c r="BU13" s="1302"/>
      <c r="BV13" s="1302"/>
      <c r="BW13" s="1302"/>
      <c r="BX13" s="1302"/>
      <c r="BY13" s="738"/>
      <c r="BZ13" s="739"/>
      <c r="CA13" s="740"/>
      <c r="CB13" s="733"/>
      <c r="CC13" s="1302"/>
      <c r="CD13" s="1302"/>
      <c r="CE13" s="1302"/>
      <c r="CF13" s="1302"/>
      <c r="CG13" s="738"/>
      <c r="CH13" s="739"/>
      <c r="CI13" s="740"/>
      <c r="CJ13" s="733"/>
      <c r="CK13" s="1302"/>
      <c r="CL13" s="1302"/>
      <c r="CM13" s="1302"/>
      <c r="CN13" s="1302"/>
      <c r="CO13" s="738"/>
      <c r="CP13" s="739"/>
      <c r="CQ13" s="740"/>
      <c r="CR13" s="733"/>
      <c r="CS13" s="1302"/>
      <c r="CT13" s="1302"/>
      <c r="CU13" s="1302"/>
      <c r="CV13" s="1302"/>
      <c r="CW13" s="738"/>
      <c r="CX13" s="739"/>
      <c r="CY13" s="740"/>
      <c r="CZ13" s="733"/>
      <c r="DA13" s="1302"/>
      <c r="DB13" s="1302"/>
      <c r="DC13" s="1302"/>
      <c r="DD13" s="1302"/>
      <c r="DE13" s="738"/>
      <c r="DF13" s="739"/>
      <c r="DG13" s="740"/>
      <c r="DH13" s="733"/>
      <c r="DI13" s="1302"/>
      <c r="DJ13" s="1302"/>
      <c r="DK13" s="1302"/>
      <c r="DL13" s="1302"/>
      <c r="DM13" s="738"/>
      <c r="DN13" s="739"/>
      <c r="DO13" s="740"/>
      <c r="DP13" s="733"/>
      <c r="DQ13" s="1302"/>
      <c r="DR13" s="1302"/>
      <c r="DS13" s="1302"/>
      <c r="DT13" s="1302"/>
      <c r="DU13" s="738"/>
      <c r="DV13" s="739"/>
      <c r="DW13" s="740"/>
      <c r="DX13" s="733"/>
      <c r="DY13" s="1302"/>
      <c r="DZ13" s="1302"/>
      <c r="EA13" s="1302"/>
      <c r="EB13" s="1302"/>
      <c r="EC13" s="738"/>
      <c r="ED13" s="739"/>
      <c r="EE13" s="740"/>
      <c r="EF13" s="733"/>
      <c r="EG13" s="1302"/>
      <c r="EH13" s="1302"/>
      <c r="EI13" s="1302"/>
      <c r="EJ13" s="1302"/>
      <c r="EK13" s="738"/>
      <c r="EL13" s="739"/>
      <c r="EM13" s="740"/>
      <c r="EN13" s="733"/>
      <c r="EO13" s="1302"/>
      <c r="EP13" s="1302"/>
      <c r="EQ13" s="1302"/>
      <c r="ER13" s="1302"/>
      <c r="ES13" s="738"/>
      <c r="ET13" s="739"/>
      <c r="EU13" s="740"/>
      <c r="EV13" s="733"/>
      <c r="EW13" s="1302"/>
      <c r="EX13" s="1302"/>
      <c r="EY13" s="1302"/>
      <c r="EZ13" s="1302"/>
      <c r="FA13" s="738"/>
      <c r="FB13" s="739"/>
      <c r="FC13" s="740"/>
      <c r="FD13" s="733"/>
      <c r="FE13" s="1302"/>
      <c r="FF13" s="1302"/>
      <c r="FG13" s="1302"/>
      <c r="FH13" s="1302"/>
      <c r="FI13" s="738"/>
      <c r="FJ13" s="739"/>
      <c r="FK13" s="740"/>
      <c r="FL13" s="733"/>
      <c r="FM13" s="1302"/>
      <c r="FN13" s="1302"/>
      <c r="FO13" s="1302"/>
      <c r="FP13" s="1302"/>
      <c r="FQ13" s="738"/>
      <c r="FR13" s="739"/>
      <c r="FS13" s="740"/>
      <c r="FT13" s="733"/>
      <c r="FU13" s="1302"/>
      <c r="FV13" s="1302"/>
      <c r="FW13" s="1302"/>
      <c r="FX13" s="1302"/>
      <c r="FY13" s="738"/>
      <c r="FZ13" s="739"/>
      <c r="GA13" s="740"/>
      <c r="GB13" s="733"/>
      <c r="GC13" s="1302"/>
      <c r="GD13" s="1302"/>
      <c r="GE13" s="1302"/>
      <c r="GF13" s="1302"/>
      <c r="GG13" s="738"/>
      <c r="GH13" s="739"/>
      <c r="GI13" s="740"/>
      <c r="GJ13" s="733"/>
      <c r="GK13" s="1302"/>
      <c r="GL13" s="1302"/>
      <c r="GM13" s="1302"/>
      <c r="GN13" s="1302"/>
      <c r="GO13" s="738"/>
      <c r="GP13" s="739"/>
      <c r="GQ13" s="740"/>
      <c r="GR13" s="733"/>
      <c r="GS13" s="1302"/>
      <c r="GT13" s="1302"/>
      <c r="GU13" s="1302"/>
      <c r="GV13" s="1302"/>
      <c r="GW13" s="738"/>
      <c r="GX13" s="739"/>
      <c r="GY13" s="740"/>
      <c r="GZ13" s="733"/>
      <c r="HA13" s="1302"/>
      <c r="HB13" s="1302"/>
      <c r="HC13" s="1302"/>
      <c r="HD13" s="1302"/>
      <c r="HE13" s="738"/>
      <c r="HF13" s="739"/>
      <c r="HG13" s="740"/>
      <c r="HH13" s="733"/>
      <c r="HI13" s="1302"/>
      <c r="HJ13" s="1302"/>
      <c r="HK13" s="1302"/>
      <c r="HL13" s="1302"/>
      <c r="HM13" s="738"/>
      <c r="HN13" s="739"/>
      <c r="HO13" s="740"/>
      <c r="HP13" s="733"/>
      <c r="HQ13" s="1302"/>
      <c r="HR13" s="1302"/>
      <c r="HS13" s="1302"/>
      <c r="HT13" s="1302"/>
      <c r="HU13" s="738"/>
      <c r="HV13" s="739"/>
      <c r="HW13" s="740"/>
      <c r="HX13" s="733"/>
      <c r="HY13" s="1302"/>
      <c r="HZ13" s="1302"/>
      <c r="IA13" s="1302"/>
      <c r="IB13" s="1302"/>
      <c r="IC13" s="738"/>
      <c r="ID13" s="739"/>
      <c r="IE13" s="740"/>
      <c r="IF13" s="733"/>
      <c r="IG13" s="1302"/>
      <c r="IH13" s="1302"/>
      <c r="II13" s="1302"/>
      <c r="IJ13" s="1302"/>
      <c r="IK13" s="738"/>
      <c r="IL13" s="739"/>
      <c r="IM13" s="740"/>
      <c r="IN13" s="733"/>
      <c r="IO13" s="1302"/>
      <c r="IP13" s="1302"/>
      <c r="IQ13" s="1302"/>
      <c r="IR13" s="1302"/>
      <c r="IS13" s="738"/>
      <c r="IT13" s="739"/>
      <c r="IU13" s="740"/>
      <c r="IV13" s="733"/>
    </row>
    <row r="14" spans="1:256" s="724" customFormat="1" ht="16.5" x14ac:dyDescent="0.3">
      <c r="A14" s="725"/>
      <c r="F14" s="741"/>
      <c r="U14" s="726"/>
      <c r="V14" s="726"/>
    </row>
    <row r="15" spans="1:256" s="724" customFormat="1" ht="16.5" x14ac:dyDescent="0.3">
      <c r="A15" s="741"/>
      <c r="B15" s="741"/>
      <c r="C15" s="656" t="s">
        <v>112</v>
      </c>
      <c r="D15" s="656"/>
      <c r="E15" s="656"/>
      <c r="F15" s="656" t="s">
        <v>777</v>
      </c>
      <c r="G15" s="446"/>
      <c r="H15" s="446"/>
      <c r="I15" s="742"/>
      <c r="J15" s="742"/>
      <c r="K15" s="742"/>
      <c r="L15" s="742"/>
      <c r="M15" s="742"/>
      <c r="N15" s="742"/>
      <c r="P15" s="742"/>
      <c r="Q15" s="742"/>
      <c r="R15" s="742"/>
      <c r="U15" s="726"/>
      <c r="V15" s="726"/>
    </row>
    <row r="16" spans="1:256" s="724" customFormat="1" ht="16.5" x14ac:dyDescent="0.3">
      <c r="A16" s="741"/>
      <c r="B16" s="741"/>
      <c r="C16" s="656" t="s">
        <v>782</v>
      </c>
      <c r="D16" s="656"/>
      <c r="E16" s="656"/>
      <c r="F16" s="743"/>
      <c r="G16" s="446"/>
      <c r="H16" s="446"/>
      <c r="I16" s="742"/>
      <c r="J16" s="742"/>
      <c r="K16" s="742"/>
      <c r="L16" s="742"/>
      <c r="M16" s="742"/>
      <c r="N16" s="742"/>
      <c r="P16" s="742"/>
      <c r="Q16" s="742"/>
      <c r="R16" s="742"/>
      <c r="U16" s="726"/>
      <c r="V16" s="726"/>
    </row>
    <row r="17" spans="1:22" s="724" customFormat="1" ht="16.5" x14ac:dyDescent="0.3">
      <c r="A17" s="741"/>
      <c r="B17" s="741"/>
      <c r="C17" s="656" t="s">
        <v>76</v>
      </c>
      <c r="D17" s="656"/>
      <c r="E17" s="656"/>
      <c r="F17" s="656" t="s">
        <v>121</v>
      </c>
      <c r="G17" s="446"/>
      <c r="H17" s="446"/>
      <c r="I17" s="742"/>
      <c r="J17" s="742"/>
      <c r="K17" s="742"/>
      <c r="L17" s="742"/>
      <c r="M17" s="742"/>
      <c r="N17" s="742"/>
      <c r="P17" s="742"/>
      <c r="Q17" s="742"/>
      <c r="R17" s="742"/>
      <c r="U17" s="726"/>
      <c r="V17" s="726"/>
    </row>
    <row r="18" spans="1:22" s="724" customFormat="1" ht="16.5" x14ac:dyDescent="0.3">
      <c r="A18" s="741"/>
      <c r="B18" s="741"/>
      <c r="C18" s="656"/>
      <c r="D18" s="656"/>
      <c r="E18" s="656"/>
      <c r="F18" s="743"/>
      <c r="G18" s="446"/>
      <c r="H18" s="446"/>
      <c r="I18" s="742"/>
      <c r="J18" s="742"/>
      <c r="K18" s="742"/>
      <c r="L18" s="742"/>
      <c r="M18" s="742"/>
      <c r="N18" s="742"/>
      <c r="P18" s="742"/>
      <c r="Q18" s="742"/>
      <c r="R18" s="742"/>
      <c r="U18" s="726"/>
      <c r="V18" s="726"/>
    </row>
    <row r="19" spans="1:22" s="724" customFormat="1" ht="16.5" x14ac:dyDescent="0.3">
      <c r="A19" s="741"/>
      <c r="B19" s="741"/>
      <c r="C19" s="656"/>
      <c r="D19" s="656"/>
      <c r="E19" s="656"/>
      <c r="F19" s="743"/>
      <c r="G19" s="446"/>
      <c r="H19" s="446"/>
      <c r="I19" s="742"/>
      <c r="J19" s="742"/>
      <c r="K19" s="742"/>
      <c r="L19" s="742"/>
      <c r="M19" s="742"/>
      <c r="N19" s="742"/>
      <c r="P19" s="742"/>
      <c r="Q19" s="742"/>
      <c r="R19" s="742"/>
      <c r="U19" s="726"/>
      <c r="V19" s="726"/>
    </row>
    <row r="20" spans="1:22" s="724" customFormat="1" ht="16.5" x14ac:dyDescent="0.3">
      <c r="A20" s="741"/>
      <c r="B20" s="741"/>
      <c r="C20" s="656"/>
      <c r="D20" s="656"/>
      <c r="E20" s="656"/>
      <c r="F20" s="743"/>
      <c r="G20" s="446"/>
      <c r="H20" s="446"/>
      <c r="I20" s="742"/>
      <c r="J20" s="742"/>
      <c r="K20" s="742"/>
      <c r="L20" s="742"/>
      <c r="M20" s="742"/>
      <c r="N20" s="742"/>
      <c r="P20" s="742"/>
      <c r="Q20" s="742"/>
      <c r="R20" s="742"/>
      <c r="U20" s="726"/>
      <c r="V20" s="726"/>
    </row>
    <row r="21" spans="1:22" s="724" customFormat="1" ht="16.5" x14ac:dyDescent="0.3">
      <c r="A21" s="741"/>
      <c r="B21" s="741"/>
      <c r="C21" s="656"/>
      <c r="D21" s="656"/>
      <c r="E21" s="656"/>
      <c r="F21" s="744"/>
      <c r="G21" s="446"/>
      <c r="H21" s="446"/>
      <c r="I21" s="742"/>
      <c r="J21" s="742"/>
      <c r="K21" s="742"/>
      <c r="L21" s="742"/>
      <c r="M21" s="742"/>
      <c r="N21" s="742"/>
      <c r="P21" s="745"/>
      <c r="Q21" s="745"/>
      <c r="R21" s="745"/>
      <c r="U21" s="726"/>
      <c r="V21" s="726"/>
    </row>
    <row r="22" spans="1:22" s="724" customFormat="1" ht="16.5" x14ac:dyDescent="0.3">
      <c r="A22" s="741"/>
      <c r="B22" s="741"/>
      <c r="C22" s="746" t="s">
        <v>745</v>
      </c>
      <c r="D22" s="746"/>
      <c r="E22" s="746"/>
      <c r="F22" s="746" t="s">
        <v>783</v>
      </c>
      <c r="G22" s="747"/>
      <c r="H22" s="747"/>
      <c r="I22" s="742"/>
      <c r="J22" s="742"/>
      <c r="K22" s="742"/>
      <c r="L22" s="742"/>
      <c r="M22" s="742"/>
      <c r="N22" s="742"/>
      <c r="P22" s="748"/>
      <c r="Q22" s="748"/>
      <c r="R22" s="748"/>
      <c r="T22" s="749"/>
      <c r="U22" s="726"/>
      <c r="V22" s="726"/>
    </row>
    <row r="23" spans="1:22" ht="15" x14ac:dyDescent="0.2">
      <c r="C23" s="656" t="s">
        <v>746</v>
      </c>
      <c r="D23" s="656"/>
      <c r="E23" s="656"/>
      <c r="F23" s="656" t="s">
        <v>770</v>
      </c>
      <c r="G23" s="446"/>
      <c r="H23" s="446"/>
      <c r="I23" s="742"/>
      <c r="J23" s="742"/>
      <c r="K23" s="742"/>
      <c r="L23" s="742"/>
      <c r="M23" s="742"/>
      <c r="N23" s="742"/>
      <c r="P23" s="742"/>
      <c r="Q23" s="742"/>
      <c r="R23" s="742"/>
    </row>
    <row r="26" spans="1:22" ht="16.5" x14ac:dyDescent="0.3">
      <c r="T26" s="752"/>
    </row>
  </sheetData>
  <mergeCells count="41">
    <mergeCell ref="HI13:HL13"/>
    <mergeCell ref="HQ13:HT13"/>
    <mergeCell ref="HY13:IB13"/>
    <mergeCell ref="IG13:IJ13"/>
    <mergeCell ref="IO13:IR13"/>
    <mergeCell ref="HA13:HD13"/>
    <mergeCell ref="DQ13:DT13"/>
    <mergeCell ref="DY13:EB13"/>
    <mergeCell ref="EG13:EJ13"/>
    <mergeCell ref="EO13:ER13"/>
    <mergeCell ref="EW13:EZ13"/>
    <mergeCell ref="FE13:FH13"/>
    <mergeCell ref="FM13:FP13"/>
    <mergeCell ref="FU13:FX13"/>
    <mergeCell ref="GC13:GF13"/>
    <mergeCell ref="GK13:GN13"/>
    <mergeCell ref="GS13:GV13"/>
    <mergeCell ref="DI13:DL13"/>
    <mergeCell ref="Y13:AB13"/>
    <mergeCell ref="AG13:AJ13"/>
    <mergeCell ref="AO13:AR13"/>
    <mergeCell ref="AW13:AZ13"/>
    <mergeCell ref="BE13:BH13"/>
    <mergeCell ref="BM13:BP13"/>
    <mergeCell ref="BU13:BX13"/>
    <mergeCell ref="CC13:CF13"/>
    <mergeCell ref="CK13:CN13"/>
    <mergeCell ref="CS13:CV13"/>
    <mergeCell ref="DA13:DD13"/>
    <mergeCell ref="Q13:T13"/>
    <mergeCell ref="A1:H1"/>
    <mergeCell ref="A2:H2"/>
    <mergeCell ref="A3:H3"/>
    <mergeCell ref="A4:H4"/>
    <mergeCell ref="B8:C8"/>
    <mergeCell ref="B9:C9"/>
    <mergeCell ref="B10:C10"/>
    <mergeCell ref="B11:C11"/>
    <mergeCell ref="B12:C12"/>
    <mergeCell ref="A13:D13"/>
    <mergeCell ref="I13:L13"/>
  </mergeCells>
  <printOptions horizontalCentered="1"/>
  <pageMargins left="0.25" right="0.25" top="0.5" bottom="0.25" header="0.511811023622047" footer="0.511811023622047"/>
  <pageSetup paperSize="256" scale="7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3"/>
  <sheetViews>
    <sheetView workbookViewId="0">
      <selection sqref="A1:P1"/>
    </sheetView>
  </sheetViews>
  <sheetFormatPr defaultRowHeight="15" x14ac:dyDescent="0.3"/>
  <cols>
    <col min="1" max="1" width="5.42578125" style="3" customWidth="1"/>
    <col min="2" max="2" width="11.7109375" style="3" customWidth="1"/>
    <col min="3" max="3" width="15.28515625" style="3" customWidth="1"/>
    <col min="4" max="4" width="9.140625" style="3"/>
    <col min="5" max="5" width="12.140625" style="3" customWidth="1"/>
    <col min="6" max="6" width="13.42578125" style="3" customWidth="1"/>
    <col min="7" max="7" width="10.5703125" style="3" customWidth="1"/>
    <col min="8" max="8" width="11.7109375" style="3" customWidth="1"/>
    <col min="9" max="9" width="4.7109375" style="3" customWidth="1"/>
    <col min="10" max="10" width="6.5703125" style="3" customWidth="1"/>
    <col min="11" max="11" width="16.85546875" style="3" customWidth="1"/>
    <col min="12" max="12" width="14.85546875" style="3" customWidth="1"/>
    <col min="13" max="13" width="16.42578125" style="3" customWidth="1"/>
    <col min="14" max="14" width="11.5703125" style="3" customWidth="1"/>
    <col min="15" max="15" width="13.42578125" style="3" customWidth="1"/>
    <col min="16" max="16384" width="9.140625" style="3"/>
  </cols>
  <sheetData>
    <row r="1" spans="1:16" ht="15.75" x14ac:dyDescent="0.3">
      <c r="A1" s="1098" t="s">
        <v>275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</row>
    <row r="2" spans="1:16" ht="15.75" x14ac:dyDescent="0.3">
      <c r="A2" s="1098" t="s">
        <v>276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</row>
    <row r="3" spans="1:16" ht="15.75" x14ac:dyDescent="0.3">
      <c r="A3" s="1098" t="s">
        <v>277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</row>
    <row r="4" spans="1:16" ht="15.75" x14ac:dyDescent="0.3">
      <c r="A4" s="1098" t="s">
        <v>278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</row>
    <row r="6" spans="1:16" x14ac:dyDescent="0.3">
      <c r="A6" s="1097" t="s">
        <v>260</v>
      </c>
      <c r="B6" s="1096" t="s">
        <v>261</v>
      </c>
      <c r="C6" s="1097" t="s">
        <v>262</v>
      </c>
      <c r="D6" s="1099" t="s">
        <v>263</v>
      </c>
      <c r="E6" s="1099"/>
      <c r="F6" s="1099" t="s">
        <v>264</v>
      </c>
      <c r="G6" s="1099"/>
      <c r="H6" s="1097" t="s">
        <v>265</v>
      </c>
      <c r="I6" s="1100" t="s">
        <v>266</v>
      </c>
      <c r="J6" s="1101"/>
      <c r="K6" s="1096" t="s">
        <v>267</v>
      </c>
      <c r="L6" s="1096" t="s">
        <v>268</v>
      </c>
      <c r="M6" s="1096" t="s">
        <v>269</v>
      </c>
      <c r="N6" s="1099" t="s">
        <v>270</v>
      </c>
      <c r="O6" s="1099"/>
      <c r="P6" s="1097" t="s">
        <v>271</v>
      </c>
    </row>
    <row r="7" spans="1:16" x14ac:dyDescent="0.3">
      <c r="A7" s="1097"/>
      <c r="B7" s="1096"/>
      <c r="C7" s="1097"/>
      <c r="D7" s="1097" t="s">
        <v>272</v>
      </c>
      <c r="E7" s="1097" t="s">
        <v>265</v>
      </c>
      <c r="F7" s="1096" t="s">
        <v>273</v>
      </c>
      <c r="G7" s="1097" t="s">
        <v>272</v>
      </c>
      <c r="H7" s="1097"/>
      <c r="I7" s="1102"/>
      <c r="J7" s="1103"/>
      <c r="K7" s="1096"/>
      <c r="L7" s="1096"/>
      <c r="M7" s="1096"/>
      <c r="N7" s="74" t="s">
        <v>274</v>
      </c>
      <c r="O7" s="75"/>
      <c r="P7" s="1097"/>
    </row>
    <row r="8" spans="1:16" x14ac:dyDescent="0.3">
      <c r="A8" s="1097"/>
      <c r="B8" s="1096"/>
      <c r="C8" s="1097"/>
      <c r="D8" s="1097"/>
      <c r="E8" s="1097"/>
      <c r="F8" s="1096"/>
      <c r="G8" s="1097"/>
      <c r="H8" s="1097"/>
      <c r="I8" s="1104"/>
      <c r="J8" s="1105"/>
      <c r="K8" s="1096"/>
      <c r="L8" s="1096"/>
      <c r="M8" s="1096"/>
      <c r="N8" s="75" t="s">
        <v>272</v>
      </c>
      <c r="O8" s="75" t="s">
        <v>265</v>
      </c>
      <c r="P8" s="1097"/>
    </row>
    <row r="9" spans="1:16" x14ac:dyDescent="0.3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1091">
        <v>9</v>
      </c>
      <c r="J9" s="1092"/>
      <c r="K9" s="73">
        <v>10</v>
      </c>
      <c r="L9" s="73">
        <v>11</v>
      </c>
      <c r="M9" s="73">
        <v>12</v>
      </c>
      <c r="N9" s="73">
        <v>13</v>
      </c>
      <c r="O9" s="73">
        <v>14</v>
      </c>
      <c r="P9" s="73">
        <v>15</v>
      </c>
    </row>
    <row r="10" spans="1:16" x14ac:dyDescent="0.3">
      <c r="A10" s="2"/>
      <c r="B10" s="2"/>
      <c r="C10" s="2"/>
      <c r="D10" s="2"/>
      <c r="E10" s="2"/>
      <c r="F10" s="2"/>
      <c r="G10" s="2"/>
      <c r="H10" s="2"/>
      <c r="I10" s="78"/>
      <c r="J10" s="79"/>
      <c r="K10" s="2"/>
      <c r="L10" s="2"/>
      <c r="M10" s="2"/>
      <c r="N10" s="2"/>
      <c r="O10" s="2"/>
      <c r="P10" s="2"/>
    </row>
    <row r="11" spans="1:16" ht="60" x14ac:dyDescent="0.3">
      <c r="A11" s="86">
        <v>1</v>
      </c>
      <c r="B11" s="87" t="s">
        <v>279</v>
      </c>
      <c r="C11" s="88" t="s">
        <v>281</v>
      </c>
      <c r="D11" s="89"/>
      <c r="E11" s="89"/>
      <c r="F11" s="88"/>
      <c r="G11" s="90"/>
      <c r="H11" s="91"/>
      <c r="I11" s="92"/>
      <c r="J11" s="93"/>
      <c r="K11" s="94"/>
      <c r="L11" s="94"/>
      <c r="M11" s="94"/>
      <c r="N11" s="88" t="s">
        <v>284</v>
      </c>
      <c r="O11" s="123" t="s">
        <v>279</v>
      </c>
      <c r="P11" s="94"/>
    </row>
    <row r="12" spans="1:16" ht="45" x14ac:dyDescent="0.3">
      <c r="A12" s="62"/>
      <c r="B12" s="95"/>
      <c r="C12" s="96"/>
      <c r="D12" s="97"/>
      <c r="E12" s="97"/>
      <c r="F12" s="96"/>
      <c r="G12" s="98"/>
      <c r="H12" s="99"/>
      <c r="I12" s="100">
        <v>1</v>
      </c>
      <c r="J12" s="101" t="s">
        <v>75</v>
      </c>
      <c r="K12" s="102" t="s">
        <v>237</v>
      </c>
      <c r="L12" s="103">
        <v>147750000</v>
      </c>
      <c r="M12" s="103">
        <f>I12*L12</f>
        <v>147750000</v>
      </c>
      <c r="N12" s="71"/>
      <c r="O12" s="71"/>
      <c r="P12" s="71"/>
    </row>
    <row r="13" spans="1:16" ht="45" x14ac:dyDescent="0.3">
      <c r="A13" s="86">
        <v>2</v>
      </c>
      <c r="B13" s="87" t="s">
        <v>282</v>
      </c>
      <c r="C13" s="88" t="s">
        <v>283</v>
      </c>
      <c r="D13" s="94"/>
      <c r="E13" s="94"/>
      <c r="F13" s="88"/>
      <c r="G13" s="90"/>
      <c r="H13" s="87"/>
      <c r="I13" s="104"/>
      <c r="J13" s="105"/>
      <c r="K13" s="106"/>
      <c r="L13" s="107"/>
      <c r="M13" s="107"/>
      <c r="N13" s="88" t="s">
        <v>285</v>
      </c>
      <c r="O13" s="88" t="s">
        <v>282</v>
      </c>
      <c r="P13" s="94"/>
    </row>
    <row r="14" spans="1:16" x14ac:dyDescent="0.3">
      <c r="A14" s="61"/>
      <c r="B14" s="108"/>
      <c r="C14" s="109"/>
      <c r="D14" s="70"/>
      <c r="E14" s="70"/>
      <c r="F14" s="109"/>
      <c r="G14" s="110"/>
      <c r="H14" s="108"/>
      <c r="I14" s="111">
        <v>2</v>
      </c>
      <c r="J14" s="112" t="s">
        <v>75</v>
      </c>
      <c r="K14" s="113" t="s">
        <v>4</v>
      </c>
      <c r="L14" s="114">
        <v>16356300</v>
      </c>
      <c r="M14" s="114">
        <f t="shared" ref="M14:M64" si="0">I14*L14</f>
        <v>32712600</v>
      </c>
      <c r="N14" s="63"/>
      <c r="O14" s="63"/>
      <c r="P14" s="63"/>
    </row>
    <row r="15" spans="1:16" x14ac:dyDescent="0.3">
      <c r="A15" s="61"/>
      <c r="B15" s="61"/>
      <c r="C15" s="61"/>
      <c r="D15" s="61"/>
      <c r="E15" s="61"/>
      <c r="F15" s="61"/>
      <c r="G15" s="61"/>
      <c r="H15" s="61"/>
      <c r="I15" s="111">
        <v>1</v>
      </c>
      <c r="J15" s="112" t="s">
        <v>75</v>
      </c>
      <c r="K15" s="113" t="s">
        <v>4</v>
      </c>
      <c r="L15" s="114">
        <v>15960500</v>
      </c>
      <c r="M15" s="114">
        <f t="shared" ref="M15" si="1">I15*L15</f>
        <v>15960500</v>
      </c>
      <c r="N15" s="61"/>
      <c r="O15" s="61"/>
      <c r="P15" s="61"/>
    </row>
    <row r="16" spans="1:16" x14ac:dyDescent="0.3">
      <c r="A16" s="61"/>
      <c r="B16" s="61"/>
      <c r="C16" s="61"/>
      <c r="D16" s="61"/>
      <c r="E16" s="61"/>
      <c r="F16" s="61"/>
      <c r="G16" s="61"/>
      <c r="H16" s="61"/>
      <c r="I16" s="111">
        <v>1</v>
      </c>
      <c r="J16" s="112" t="s">
        <v>113</v>
      </c>
      <c r="K16" s="113" t="s">
        <v>139</v>
      </c>
      <c r="L16" s="115">
        <v>1000000</v>
      </c>
      <c r="M16" s="115">
        <f t="shared" si="0"/>
        <v>1000000</v>
      </c>
      <c r="N16" s="61"/>
      <c r="O16" s="61"/>
      <c r="P16" s="61"/>
    </row>
    <row r="17" spans="1:16" x14ac:dyDescent="0.3">
      <c r="A17" s="61"/>
      <c r="B17" s="61"/>
      <c r="C17" s="61"/>
      <c r="D17" s="61"/>
      <c r="E17" s="61"/>
      <c r="F17" s="61"/>
      <c r="G17" s="61"/>
      <c r="H17" s="61"/>
      <c r="I17" s="111">
        <v>1</v>
      </c>
      <c r="J17" s="112" t="s">
        <v>113</v>
      </c>
      <c r="K17" s="113" t="s">
        <v>139</v>
      </c>
      <c r="L17" s="115">
        <v>3675000</v>
      </c>
      <c r="M17" s="115">
        <f t="shared" si="0"/>
        <v>3675000</v>
      </c>
      <c r="N17" s="61"/>
      <c r="O17" s="61"/>
      <c r="P17" s="61"/>
    </row>
    <row r="18" spans="1:16" x14ac:dyDescent="0.3">
      <c r="A18" s="61"/>
      <c r="B18" s="61"/>
      <c r="C18" s="61"/>
      <c r="D18" s="61"/>
      <c r="E18" s="61"/>
      <c r="F18" s="61"/>
      <c r="G18" s="61"/>
      <c r="H18" s="61"/>
      <c r="I18" s="111">
        <v>1</v>
      </c>
      <c r="J18" s="112" t="s">
        <v>113</v>
      </c>
      <c r="K18" s="113" t="s">
        <v>141</v>
      </c>
      <c r="L18" s="115">
        <v>2950000</v>
      </c>
      <c r="M18" s="115">
        <f t="shared" si="0"/>
        <v>2950000</v>
      </c>
      <c r="N18" s="61"/>
      <c r="O18" s="61"/>
      <c r="P18" s="61"/>
    </row>
    <row r="19" spans="1:16" x14ac:dyDescent="0.3">
      <c r="A19" s="61"/>
      <c r="B19" s="61"/>
      <c r="C19" s="61"/>
      <c r="D19" s="61"/>
      <c r="E19" s="61"/>
      <c r="F19" s="61"/>
      <c r="G19" s="61"/>
      <c r="H19" s="61"/>
      <c r="I19" s="111">
        <v>1</v>
      </c>
      <c r="J19" s="112" t="s">
        <v>113</v>
      </c>
      <c r="K19" s="113" t="s">
        <v>141</v>
      </c>
      <c r="L19" s="115">
        <v>2275000</v>
      </c>
      <c r="M19" s="115">
        <f t="shared" si="0"/>
        <v>2275000</v>
      </c>
      <c r="N19" s="61"/>
      <c r="O19" s="61"/>
      <c r="P19" s="61"/>
    </row>
    <row r="20" spans="1:16" x14ac:dyDescent="0.3">
      <c r="A20" s="61"/>
      <c r="B20" s="61"/>
      <c r="C20" s="61"/>
      <c r="D20" s="61"/>
      <c r="E20" s="61"/>
      <c r="F20" s="61"/>
      <c r="G20" s="61"/>
      <c r="H20" s="61"/>
      <c r="I20" s="111">
        <v>1</v>
      </c>
      <c r="J20" s="112" t="s">
        <v>75</v>
      </c>
      <c r="K20" s="113" t="s">
        <v>143</v>
      </c>
      <c r="L20" s="115">
        <v>59750000</v>
      </c>
      <c r="M20" s="115">
        <f t="shared" si="0"/>
        <v>59750000</v>
      </c>
      <c r="N20" s="61"/>
      <c r="O20" s="61"/>
      <c r="P20" s="61"/>
    </row>
    <row r="21" spans="1:16" x14ac:dyDescent="0.3">
      <c r="A21" s="61"/>
      <c r="B21" s="61"/>
      <c r="C21" s="61"/>
      <c r="D21" s="61"/>
      <c r="E21" s="61"/>
      <c r="F21" s="61"/>
      <c r="G21" s="61"/>
      <c r="H21" s="61"/>
      <c r="I21" s="111">
        <v>4</v>
      </c>
      <c r="J21" s="112" t="s">
        <v>113</v>
      </c>
      <c r="K21" s="113" t="s">
        <v>144</v>
      </c>
      <c r="L21" s="115">
        <v>200000</v>
      </c>
      <c r="M21" s="115">
        <f t="shared" si="0"/>
        <v>800000</v>
      </c>
      <c r="N21" s="61"/>
      <c r="O21" s="61"/>
      <c r="P21" s="61"/>
    </row>
    <row r="22" spans="1:16" ht="30" x14ac:dyDescent="0.3">
      <c r="A22" s="61"/>
      <c r="B22" s="61"/>
      <c r="C22" s="61"/>
      <c r="D22" s="61"/>
      <c r="E22" s="61"/>
      <c r="F22" s="61"/>
      <c r="G22" s="61"/>
      <c r="H22" s="61"/>
      <c r="I22" s="111">
        <v>2</v>
      </c>
      <c r="J22" s="112" t="s">
        <v>113</v>
      </c>
      <c r="K22" s="116" t="s">
        <v>146</v>
      </c>
      <c r="L22" s="115">
        <v>300000</v>
      </c>
      <c r="M22" s="115">
        <f t="shared" si="0"/>
        <v>600000</v>
      </c>
      <c r="N22" s="61"/>
      <c r="O22" s="61"/>
      <c r="P22" s="61"/>
    </row>
    <row r="23" spans="1:16" x14ac:dyDescent="0.3">
      <c r="A23" s="61"/>
      <c r="B23" s="61"/>
      <c r="C23" s="61"/>
      <c r="D23" s="61"/>
      <c r="E23" s="61"/>
      <c r="F23" s="61"/>
      <c r="G23" s="61"/>
      <c r="H23" s="61"/>
      <c r="I23" s="111">
        <v>2</v>
      </c>
      <c r="J23" s="112" t="s">
        <v>113</v>
      </c>
      <c r="K23" s="113" t="s">
        <v>148</v>
      </c>
      <c r="L23" s="115">
        <v>650000</v>
      </c>
      <c r="M23" s="115">
        <f t="shared" si="0"/>
        <v>1300000</v>
      </c>
      <c r="N23" s="61"/>
      <c r="O23" s="61"/>
      <c r="P23" s="61"/>
    </row>
    <row r="24" spans="1:16" x14ac:dyDescent="0.3">
      <c r="A24" s="61"/>
      <c r="B24" s="61"/>
      <c r="C24" s="61"/>
      <c r="D24" s="61"/>
      <c r="E24" s="61"/>
      <c r="F24" s="61"/>
      <c r="G24" s="61"/>
      <c r="H24" s="61"/>
      <c r="I24" s="111">
        <v>1</v>
      </c>
      <c r="J24" s="112" t="s">
        <v>113</v>
      </c>
      <c r="K24" s="113" t="s">
        <v>69</v>
      </c>
      <c r="L24" s="115">
        <v>200000</v>
      </c>
      <c r="M24" s="115">
        <f t="shared" si="0"/>
        <v>200000</v>
      </c>
      <c r="N24" s="61"/>
      <c r="O24" s="61"/>
      <c r="P24" s="61"/>
    </row>
    <row r="25" spans="1:16" x14ac:dyDescent="0.3">
      <c r="A25" s="61"/>
      <c r="B25" s="61"/>
      <c r="C25" s="61"/>
      <c r="D25" s="61"/>
      <c r="E25" s="61"/>
      <c r="F25" s="61"/>
      <c r="G25" s="61"/>
      <c r="H25" s="61"/>
      <c r="I25" s="111">
        <v>3</v>
      </c>
      <c r="J25" s="112" t="s">
        <v>113</v>
      </c>
      <c r="K25" s="113" t="s">
        <v>6</v>
      </c>
      <c r="L25" s="115">
        <v>75000</v>
      </c>
      <c r="M25" s="115">
        <f t="shared" si="0"/>
        <v>225000</v>
      </c>
      <c r="N25" s="61"/>
      <c r="O25" s="61"/>
      <c r="P25" s="61"/>
    </row>
    <row r="26" spans="1:16" x14ac:dyDescent="0.3">
      <c r="A26" s="61"/>
      <c r="B26" s="61"/>
      <c r="C26" s="61"/>
      <c r="D26" s="61"/>
      <c r="E26" s="61"/>
      <c r="F26" s="61"/>
      <c r="G26" s="61"/>
      <c r="H26" s="61"/>
      <c r="I26" s="111">
        <v>1</v>
      </c>
      <c r="J26" s="112" t="s">
        <v>113</v>
      </c>
      <c r="K26" s="113" t="s">
        <v>6</v>
      </c>
      <c r="L26" s="115">
        <v>265000</v>
      </c>
      <c r="M26" s="115">
        <f t="shared" si="0"/>
        <v>265000</v>
      </c>
      <c r="N26" s="61"/>
      <c r="O26" s="61"/>
      <c r="P26" s="61"/>
    </row>
    <row r="27" spans="1:16" x14ac:dyDescent="0.3">
      <c r="A27" s="61"/>
      <c r="B27" s="61"/>
      <c r="C27" s="61"/>
      <c r="D27" s="61"/>
      <c r="E27" s="61"/>
      <c r="F27" s="61"/>
      <c r="G27" s="61"/>
      <c r="H27" s="61"/>
      <c r="I27" s="111">
        <v>10</v>
      </c>
      <c r="J27" s="112" t="s">
        <v>113</v>
      </c>
      <c r="K27" s="113" t="s">
        <v>6</v>
      </c>
      <c r="L27" s="115">
        <v>312500</v>
      </c>
      <c r="M27" s="115">
        <f t="shared" si="0"/>
        <v>3125000</v>
      </c>
      <c r="N27" s="61"/>
      <c r="O27" s="61"/>
      <c r="P27" s="61"/>
    </row>
    <row r="28" spans="1:16" x14ac:dyDescent="0.3">
      <c r="A28" s="61"/>
      <c r="B28" s="61"/>
      <c r="C28" s="61"/>
      <c r="D28" s="61"/>
      <c r="E28" s="61"/>
      <c r="F28" s="61"/>
      <c r="G28" s="61"/>
      <c r="H28" s="61"/>
      <c r="I28" s="111">
        <v>1</v>
      </c>
      <c r="J28" s="112" t="s">
        <v>113</v>
      </c>
      <c r="K28" s="113" t="s">
        <v>7</v>
      </c>
      <c r="L28" s="115">
        <v>1200000</v>
      </c>
      <c r="M28" s="115">
        <f t="shared" si="0"/>
        <v>1200000</v>
      </c>
      <c r="N28" s="61"/>
      <c r="O28" s="61"/>
      <c r="P28" s="61"/>
    </row>
    <row r="29" spans="1:16" ht="30" x14ac:dyDescent="0.3">
      <c r="A29" s="61"/>
      <c r="B29" s="61"/>
      <c r="C29" s="61"/>
      <c r="D29" s="61"/>
      <c r="E29" s="61"/>
      <c r="F29" s="61"/>
      <c r="G29" s="61"/>
      <c r="H29" s="61"/>
      <c r="I29" s="111">
        <v>1</v>
      </c>
      <c r="J29" s="112" t="s">
        <v>113</v>
      </c>
      <c r="K29" s="116" t="s">
        <v>150</v>
      </c>
      <c r="L29" s="115">
        <v>570000</v>
      </c>
      <c r="M29" s="115">
        <f t="shared" si="0"/>
        <v>570000</v>
      </c>
      <c r="N29" s="61"/>
      <c r="O29" s="61"/>
      <c r="P29" s="61"/>
    </row>
    <row r="30" spans="1:16" ht="30" x14ac:dyDescent="0.3">
      <c r="A30" s="61"/>
      <c r="B30" s="61"/>
      <c r="C30" s="61"/>
      <c r="D30" s="61"/>
      <c r="E30" s="61"/>
      <c r="F30" s="61"/>
      <c r="G30" s="61"/>
      <c r="H30" s="61"/>
      <c r="I30" s="111">
        <v>1</v>
      </c>
      <c r="J30" s="112" t="s">
        <v>75</v>
      </c>
      <c r="K30" s="116" t="s">
        <v>151</v>
      </c>
      <c r="L30" s="115">
        <v>6250000</v>
      </c>
      <c r="M30" s="115">
        <f t="shared" si="0"/>
        <v>6250000</v>
      </c>
      <c r="N30" s="61"/>
      <c r="O30" s="61"/>
      <c r="P30" s="61"/>
    </row>
    <row r="31" spans="1:16" x14ac:dyDescent="0.3">
      <c r="A31" s="61"/>
      <c r="B31" s="61"/>
      <c r="C31" s="61"/>
      <c r="D31" s="61"/>
      <c r="E31" s="61"/>
      <c r="F31" s="61"/>
      <c r="G31" s="61"/>
      <c r="H31" s="61"/>
      <c r="I31" s="111">
        <v>1</v>
      </c>
      <c r="J31" s="112" t="s">
        <v>113</v>
      </c>
      <c r="K31" s="113" t="s">
        <v>70</v>
      </c>
      <c r="L31" s="115">
        <v>150000</v>
      </c>
      <c r="M31" s="115">
        <f t="shared" si="0"/>
        <v>150000</v>
      </c>
      <c r="N31" s="61"/>
      <c r="O31" s="61"/>
      <c r="P31" s="61"/>
    </row>
    <row r="32" spans="1:16" x14ac:dyDescent="0.3">
      <c r="A32" s="61"/>
      <c r="B32" s="61"/>
      <c r="C32" s="61"/>
      <c r="D32" s="61"/>
      <c r="E32" s="61"/>
      <c r="F32" s="61"/>
      <c r="G32" s="61"/>
      <c r="H32" s="61"/>
      <c r="I32" s="111">
        <v>1</v>
      </c>
      <c r="J32" s="112" t="s">
        <v>113</v>
      </c>
      <c r="K32" s="113" t="s">
        <v>70</v>
      </c>
      <c r="L32" s="115">
        <v>595000</v>
      </c>
      <c r="M32" s="115">
        <f t="shared" si="0"/>
        <v>595000</v>
      </c>
      <c r="N32" s="61"/>
      <c r="O32" s="61"/>
      <c r="P32" s="61"/>
    </row>
    <row r="33" spans="1:16" x14ac:dyDescent="0.3">
      <c r="A33" s="61"/>
      <c r="B33" s="61"/>
      <c r="C33" s="61"/>
      <c r="D33" s="61"/>
      <c r="E33" s="61"/>
      <c r="F33" s="61"/>
      <c r="G33" s="61"/>
      <c r="H33" s="61"/>
      <c r="I33" s="111">
        <v>1</v>
      </c>
      <c r="J33" s="112" t="s">
        <v>75</v>
      </c>
      <c r="K33" s="113" t="s">
        <v>94</v>
      </c>
      <c r="L33" s="115">
        <v>1910000</v>
      </c>
      <c r="M33" s="115">
        <f t="shared" si="0"/>
        <v>1910000</v>
      </c>
      <c r="N33" s="61"/>
      <c r="O33" s="61"/>
      <c r="P33" s="61"/>
    </row>
    <row r="34" spans="1:16" x14ac:dyDescent="0.3">
      <c r="A34" s="61"/>
      <c r="B34" s="61"/>
      <c r="C34" s="61"/>
      <c r="D34" s="61"/>
      <c r="E34" s="61"/>
      <c r="F34" s="61"/>
      <c r="G34" s="61"/>
      <c r="H34" s="61"/>
      <c r="I34" s="111">
        <v>1</v>
      </c>
      <c r="J34" s="112" t="s">
        <v>75</v>
      </c>
      <c r="K34" s="113" t="s">
        <v>94</v>
      </c>
      <c r="L34" s="115">
        <v>2430000</v>
      </c>
      <c r="M34" s="115">
        <f t="shared" si="0"/>
        <v>2430000</v>
      </c>
      <c r="N34" s="61"/>
      <c r="O34" s="61"/>
      <c r="P34" s="61"/>
    </row>
    <row r="35" spans="1:16" x14ac:dyDescent="0.3">
      <c r="A35" s="61"/>
      <c r="B35" s="61"/>
      <c r="C35" s="61"/>
      <c r="D35" s="61"/>
      <c r="E35" s="61"/>
      <c r="F35" s="61"/>
      <c r="G35" s="61"/>
      <c r="H35" s="61"/>
      <c r="I35" s="111">
        <v>1</v>
      </c>
      <c r="J35" s="112" t="s">
        <v>75</v>
      </c>
      <c r="K35" s="113" t="s">
        <v>71</v>
      </c>
      <c r="L35" s="115">
        <v>12487500</v>
      </c>
      <c r="M35" s="115">
        <f t="shared" si="0"/>
        <v>12487500</v>
      </c>
      <c r="N35" s="61"/>
      <c r="O35" s="61"/>
      <c r="P35" s="61"/>
    </row>
    <row r="36" spans="1:16" x14ac:dyDescent="0.3">
      <c r="A36" s="61"/>
      <c r="B36" s="61"/>
      <c r="C36" s="61"/>
      <c r="D36" s="61"/>
      <c r="E36" s="61"/>
      <c r="F36" s="61"/>
      <c r="G36" s="61"/>
      <c r="H36" s="61"/>
      <c r="I36" s="111">
        <v>1</v>
      </c>
      <c r="J36" s="112" t="s">
        <v>75</v>
      </c>
      <c r="K36" s="113" t="s">
        <v>71</v>
      </c>
      <c r="L36" s="115">
        <v>14040345</v>
      </c>
      <c r="M36" s="115">
        <f t="shared" si="0"/>
        <v>14040345</v>
      </c>
      <c r="N36" s="61"/>
      <c r="O36" s="61"/>
      <c r="P36" s="61"/>
    </row>
    <row r="37" spans="1:16" x14ac:dyDescent="0.3">
      <c r="A37" s="61"/>
      <c r="B37" s="61"/>
      <c r="C37" s="61"/>
      <c r="D37" s="61"/>
      <c r="E37" s="61"/>
      <c r="F37" s="61"/>
      <c r="G37" s="61"/>
      <c r="H37" s="61"/>
      <c r="I37" s="111">
        <v>1</v>
      </c>
      <c r="J37" s="112" t="s">
        <v>75</v>
      </c>
      <c r="K37" s="113" t="s">
        <v>71</v>
      </c>
      <c r="L37" s="115">
        <v>11226900</v>
      </c>
      <c r="M37" s="115">
        <f t="shared" si="0"/>
        <v>11226900</v>
      </c>
      <c r="N37" s="61"/>
      <c r="O37" s="61"/>
      <c r="P37" s="61"/>
    </row>
    <row r="38" spans="1:16" x14ac:dyDescent="0.3">
      <c r="A38" s="61"/>
      <c r="B38" s="61"/>
      <c r="C38" s="61"/>
      <c r="D38" s="61"/>
      <c r="E38" s="61"/>
      <c r="F38" s="61"/>
      <c r="G38" s="61"/>
      <c r="H38" s="61"/>
      <c r="I38" s="111">
        <v>1</v>
      </c>
      <c r="J38" s="112" t="s">
        <v>75</v>
      </c>
      <c r="K38" s="113" t="s">
        <v>71</v>
      </c>
      <c r="L38" s="115">
        <v>9411000</v>
      </c>
      <c r="M38" s="115">
        <f t="shared" si="0"/>
        <v>9411000</v>
      </c>
      <c r="N38" s="61"/>
      <c r="O38" s="61"/>
      <c r="P38" s="61"/>
    </row>
    <row r="39" spans="1:16" x14ac:dyDescent="0.3">
      <c r="A39" s="61"/>
      <c r="B39" s="61"/>
      <c r="C39" s="61"/>
      <c r="D39" s="61"/>
      <c r="E39" s="61"/>
      <c r="F39" s="61"/>
      <c r="G39" s="61"/>
      <c r="H39" s="61"/>
      <c r="I39" s="111">
        <v>1</v>
      </c>
      <c r="J39" s="112" t="s">
        <v>75</v>
      </c>
      <c r="K39" s="113" t="s">
        <v>78</v>
      </c>
      <c r="L39" s="115">
        <v>19073000</v>
      </c>
      <c r="M39" s="115">
        <f t="shared" si="0"/>
        <v>19073000</v>
      </c>
      <c r="N39" s="61"/>
      <c r="O39" s="61"/>
      <c r="P39" s="61"/>
    </row>
    <row r="40" spans="1:16" x14ac:dyDescent="0.3">
      <c r="A40" s="61"/>
      <c r="B40" s="61"/>
      <c r="C40" s="61"/>
      <c r="D40" s="61"/>
      <c r="E40" s="61"/>
      <c r="F40" s="61"/>
      <c r="G40" s="61"/>
      <c r="H40" s="61"/>
      <c r="I40" s="111">
        <v>1</v>
      </c>
      <c r="J40" s="112" t="s">
        <v>75</v>
      </c>
      <c r="K40" s="113" t="s">
        <v>78</v>
      </c>
      <c r="L40" s="115">
        <v>12078000</v>
      </c>
      <c r="M40" s="115">
        <f t="shared" si="0"/>
        <v>12078000</v>
      </c>
      <c r="N40" s="61"/>
      <c r="O40" s="61"/>
      <c r="P40" s="61"/>
    </row>
    <row r="41" spans="1:16" x14ac:dyDescent="0.3">
      <c r="A41" s="61"/>
      <c r="B41" s="61"/>
      <c r="C41" s="61"/>
      <c r="D41" s="61"/>
      <c r="E41" s="61"/>
      <c r="F41" s="61"/>
      <c r="G41" s="61"/>
      <c r="H41" s="61"/>
      <c r="I41" s="111">
        <v>1</v>
      </c>
      <c r="J41" s="112" t="s">
        <v>75</v>
      </c>
      <c r="K41" s="113" t="s">
        <v>93</v>
      </c>
      <c r="L41" s="115">
        <v>1963000</v>
      </c>
      <c r="M41" s="115">
        <f t="shared" si="0"/>
        <v>1963000</v>
      </c>
      <c r="N41" s="61"/>
      <c r="O41" s="61"/>
      <c r="P41" s="61"/>
    </row>
    <row r="42" spans="1:16" x14ac:dyDescent="0.3">
      <c r="A42" s="61"/>
      <c r="B42" s="61"/>
      <c r="C42" s="61"/>
      <c r="D42" s="61"/>
      <c r="E42" s="61"/>
      <c r="F42" s="61"/>
      <c r="G42" s="61"/>
      <c r="H42" s="61"/>
      <c r="I42" s="111">
        <v>1</v>
      </c>
      <c r="J42" s="112" t="s">
        <v>75</v>
      </c>
      <c r="K42" s="113" t="s">
        <v>159</v>
      </c>
      <c r="L42" s="115">
        <v>6945000</v>
      </c>
      <c r="M42" s="115">
        <f t="shared" si="0"/>
        <v>6945000</v>
      </c>
      <c r="N42" s="61"/>
      <c r="O42" s="61"/>
      <c r="P42" s="61"/>
    </row>
    <row r="43" spans="1:16" ht="30" customHeight="1" x14ac:dyDescent="0.3">
      <c r="A43" s="62"/>
      <c r="B43" s="62"/>
      <c r="C43" s="62"/>
      <c r="D43" s="62"/>
      <c r="E43" s="62"/>
      <c r="F43" s="62"/>
      <c r="G43" s="62"/>
      <c r="H43" s="62"/>
      <c r="I43" s="100">
        <v>1</v>
      </c>
      <c r="J43" s="101" t="s">
        <v>113</v>
      </c>
      <c r="K43" s="102" t="s">
        <v>161</v>
      </c>
      <c r="L43" s="117">
        <v>1350000</v>
      </c>
      <c r="M43" s="117">
        <f t="shared" si="0"/>
        <v>1350000</v>
      </c>
      <c r="N43" s="62"/>
      <c r="O43" s="62"/>
      <c r="P43" s="62"/>
    </row>
    <row r="44" spans="1:16" ht="61.5" customHeight="1" x14ac:dyDescent="0.3">
      <c r="A44" s="86">
        <v>3</v>
      </c>
      <c r="B44" s="87" t="s">
        <v>286</v>
      </c>
      <c r="C44" s="88" t="s">
        <v>280</v>
      </c>
      <c r="D44" s="94"/>
      <c r="E44" s="94"/>
      <c r="F44" s="88"/>
      <c r="G44" s="88"/>
      <c r="H44" s="87"/>
      <c r="I44" s="104"/>
      <c r="J44" s="105"/>
      <c r="K44" s="106"/>
      <c r="L44" s="118"/>
      <c r="M44" s="118"/>
      <c r="N44" s="123" t="s">
        <v>287</v>
      </c>
      <c r="O44" s="123" t="s">
        <v>286</v>
      </c>
      <c r="P44" s="86"/>
    </row>
    <row r="45" spans="1:16" x14ac:dyDescent="0.3">
      <c r="A45" s="61"/>
      <c r="B45" s="108"/>
      <c r="C45" s="109"/>
      <c r="D45" s="70"/>
      <c r="E45" s="70"/>
      <c r="F45" s="109"/>
      <c r="G45" s="109"/>
      <c r="H45" s="108"/>
      <c r="I45" s="111">
        <v>2</v>
      </c>
      <c r="J45" s="112" t="s">
        <v>113</v>
      </c>
      <c r="K45" s="113" t="s">
        <v>139</v>
      </c>
      <c r="L45" s="115">
        <v>5975000</v>
      </c>
      <c r="M45" s="115">
        <f t="shared" si="0"/>
        <v>11950000</v>
      </c>
      <c r="N45" s="61"/>
      <c r="O45" s="61"/>
      <c r="P45" s="61"/>
    </row>
    <row r="46" spans="1:16" x14ac:dyDescent="0.3">
      <c r="A46" s="61"/>
      <c r="B46" s="61"/>
      <c r="C46" s="61"/>
      <c r="D46" s="61"/>
      <c r="E46" s="61"/>
      <c r="F46" s="61"/>
      <c r="G46" s="61"/>
      <c r="H46" s="61"/>
      <c r="I46" s="111">
        <v>1</v>
      </c>
      <c r="J46" s="112" t="s">
        <v>113</v>
      </c>
      <c r="K46" s="113" t="s">
        <v>231</v>
      </c>
      <c r="L46" s="115">
        <v>7853850</v>
      </c>
      <c r="M46" s="115">
        <f t="shared" si="0"/>
        <v>7853850</v>
      </c>
      <c r="N46" s="61"/>
      <c r="O46" s="61"/>
      <c r="P46" s="61"/>
    </row>
    <row r="47" spans="1:16" x14ac:dyDescent="0.3">
      <c r="A47" s="61"/>
      <c r="B47" s="61"/>
      <c r="C47" s="61"/>
      <c r="D47" s="61"/>
      <c r="E47" s="61"/>
      <c r="F47" s="61"/>
      <c r="G47" s="61"/>
      <c r="H47" s="61"/>
      <c r="I47" s="111">
        <v>2</v>
      </c>
      <c r="J47" s="112" t="s">
        <v>113</v>
      </c>
      <c r="K47" s="113" t="s">
        <v>141</v>
      </c>
      <c r="L47" s="115">
        <v>5350000</v>
      </c>
      <c r="M47" s="115">
        <f t="shared" si="0"/>
        <v>10700000</v>
      </c>
      <c r="N47" s="61"/>
      <c r="O47" s="61"/>
      <c r="P47" s="61"/>
    </row>
    <row r="48" spans="1:16" x14ac:dyDescent="0.3">
      <c r="A48" s="61"/>
      <c r="B48" s="61"/>
      <c r="C48" s="61"/>
      <c r="D48" s="61"/>
      <c r="E48" s="61"/>
      <c r="F48" s="61"/>
      <c r="G48" s="61"/>
      <c r="H48" s="61"/>
      <c r="I48" s="111">
        <v>4</v>
      </c>
      <c r="J48" s="112" t="s">
        <v>113</v>
      </c>
      <c r="K48" s="113" t="s">
        <v>6</v>
      </c>
      <c r="L48" s="115">
        <v>265000</v>
      </c>
      <c r="M48" s="115">
        <f t="shared" si="0"/>
        <v>1060000</v>
      </c>
      <c r="N48" s="61"/>
      <c r="O48" s="61"/>
      <c r="P48" s="61"/>
    </row>
    <row r="49" spans="1:16" ht="30" x14ac:dyDescent="0.3">
      <c r="A49" s="61"/>
      <c r="B49" s="61"/>
      <c r="C49" s="61"/>
      <c r="D49" s="61"/>
      <c r="E49" s="61"/>
      <c r="F49" s="61"/>
      <c r="G49" s="61"/>
      <c r="H49" s="61"/>
      <c r="I49" s="111">
        <v>1</v>
      </c>
      <c r="J49" s="112" t="s">
        <v>75</v>
      </c>
      <c r="K49" s="116" t="s">
        <v>257</v>
      </c>
      <c r="L49" s="115">
        <v>7400000</v>
      </c>
      <c r="M49" s="115">
        <f t="shared" si="0"/>
        <v>7400000</v>
      </c>
      <c r="N49" s="61"/>
      <c r="O49" s="61"/>
      <c r="P49" s="61"/>
    </row>
    <row r="50" spans="1:16" ht="45" x14ac:dyDescent="0.3">
      <c r="A50" s="61"/>
      <c r="B50" s="61"/>
      <c r="C50" s="61"/>
      <c r="D50" s="61"/>
      <c r="E50" s="61"/>
      <c r="F50" s="61"/>
      <c r="G50" s="61"/>
      <c r="H50" s="61"/>
      <c r="I50" s="111">
        <v>1</v>
      </c>
      <c r="J50" s="112" t="s">
        <v>113</v>
      </c>
      <c r="K50" s="116" t="s">
        <v>232</v>
      </c>
      <c r="L50" s="115">
        <v>4100000</v>
      </c>
      <c r="M50" s="115">
        <f t="shared" si="0"/>
        <v>4100000</v>
      </c>
      <c r="N50" s="61"/>
      <c r="O50" s="61"/>
      <c r="P50" s="61"/>
    </row>
    <row r="51" spans="1:16" ht="30" customHeight="1" x14ac:dyDescent="0.3">
      <c r="A51" s="61"/>
      <c r="B51" s="61"/>
      <c r="C51" s="61"/>
      <c r="D51" s="61"/>
      <c r="E51" s="61"/>
      <c r="F51" s="61"/>
      <c r="G51" s="61"/>
      <c r="H51" s="61"/>
      <c r="I51" s="111">
        <v>2</v>
      </c>
      <c r="J51" s="112" t="s">
        <v>113</v>
      </c>
      <c r="K51" s="116" t="s">
        <v>161</v>
      </c>
      <c r="L51" s="115">
        <v>2050000</v>
      </c>
      <c r="M51" s="115">
        <f t="shared" si="0"/>
        <v>4100000</v>
      </c>
      <c r="N51" s="61"/>
      <c r="O51" s="61"/>
      <c r="P51" s="61"/>
    </row>
    <row r="52" spans="1:16" ht="45" x14ac:dyDescent="0.3">
      <c r="A52" s="61"/>
      <c r="B52" s="61"/>
      <c r="C52" s="61"/>
      <c r="D52" s="61"/>
      <c r="E52" s="61"/>
      <c r="F52" s="61"/>
      <c r="G52" s="61"/>
      <c r="H52" s="61"/>
      <c r="I52" s="111">
        <v>1</v>
      </c>
      <c r="J52" s="112" t="s">
        <v>113</v>
      </c>
      <c r="K52" s="116" t="s">
        <v>236</v>
      </c>
      <c r="L52" s="115">
        <v>6265020</v>
      </c>
      <c r="M52" s="115">
        <f t="shared" si="0"/>
        <v>6265020</v>
      </c>
      <c r="N52" s="61"/>
      <c r="O52" s="61"/>
      <c r="P52" s="61"/>
    </row>
    <row r="53" spans="1:16" x14ac:dyDescent="0.3">
      <c r="A53" s="62"/>
      <c r="B53" s="62"/>
      <c r="C53" s="62"/>
      <c r="D53" s="62"/>
      <c r="E53" s="62"/>
      <c r="F53" s="62"/>
      <c r="G53" s="62"/>
      <c r="H53" s="62"/>
      <c r="I53" s="100">
        <v>1</v>
      </c>
      <c r="J53" s="101" t="s">
        <v>75</v>
      </c>
      <c r="K53" s="119" t="s">
        <v>254</v>
      </c>
      <c r="L53" s="117">
        <v>14750000</v>
      </c>
      <c r="M53" s="117">
        <f t="shared" si="0"/>
        <v>14750000</v>
      </c>
      <c r="N53" s="62"/>
      <c r="O53" s="62"/>
      <c r="P53" s="62"/>
    </row>
    <row r="54" spans="1:16" ht="45" x14ac:dyDescent="0.3">
      <c r="A54" s="77">
        <v>4</v>
      </c>
      <c r="B54" s="82" t="s">
        <v>288</v>
      </c>
      <c r="C54" s="76" t="s">
        <v>280</v>
      </c>
      <c r="D54" s="2"/>
      <c r="E54" s="2"/>
      <c r="F54" s="76"/>
      <c r="G54" s="76"/>
      <c r="H54" s="82"/>
      <c r="I54" s="80">
        <v>1</v>
      </c>
      <c r="J54" s="81" t="s">
        <v>75</v>
      </c>
      <c r="K54" s="84" t="s">
        <v>78</v>
      </c>
      <c r="L54" s="83">
        <v>9550000</v>
      </c>
      <c r="M54" s="83">
        <f t="shared" ref="M54:M55" si="2">I54*L54</f>
        <v>9550000</v>
      </c>
      <c r="N54" s="120" t="s">
        <v>316</v>
      </c>
      <c r="O54" s="120" t="s">
        <v>288</v>
      </c>
      <c r="P54" s="77"/>
    </row>
    <row r="55" spans="1:16" ht="45" x14ac:dyDescent="0.3">
      <c r="A55" s="77">
        <v>5</v>
      </c>
      <c r="B55" s="77"/>
      <c r="C55" s="85" t="s">
        <v>291</v>
      </c>
      <c r="D55" s="77"/>
      <c r="E55" s="77"/>
      <c r="F55" s="120"/>
      <c r="G55" s="120"/>
      <c r="H55" s="120"/>
      <c r="I55" s="80">
        <v>1</v>
      </c>
      <c r="J55" s="81" t="s">
        <v>75</v>
      </c>
      <c r="K55" s="84" t="s">
        <v>290</v>
      </c>
      <c r="L55" s="83">
        <v>4417273</v>
      </c>
      <c r="M55" s="83">
        <f t="shared" si="2"/>
        <v>4417273</v>
      </c>
      <c r="N55" s="120" t="s">
        <v>292</v>
      </c>
      <c r="O55" s="120" t="s">
        <v>293</v>
      </c>
      <c r="P55" s="77"/>
    </row>
    <row r="56" spans="1:16" ht="45" x14ac:dyDescent="0.3">
      <c r="A56" s="77">
        <v>6</v>
      </c>
      <c r="B56" s="120" t="s">
        <v>296</v>
      </c>
      <c r="C56" s="85" t="s">
        <v>294</v>
      </c>
      <c r="D56" s="77"/>
      <c r="E56" s="77"/>
      <c r="F56" s="77"/>
      <c r="G56" s="77"/>
      <c r="H56" s="77"/>
      <c r="I56" s="80">
        <v>2</v>
      </c>
      <c r="J56" s="81" t="s">
        <v>75</v>
      </c>
      <c r="K56" s="85" t="s">
        <v>297</v>
      </c>
      <c r="L56" s="83">
        <v>300000</v>
      </c>
      <c r="M56" s="83">
        <f t="shared" si="0"/>
        <v>600000</v>
      </c>
      <c r="N56" s="77"/>
      <c r="O56" s="77"/>
      <c r="P56" s="77"/>
    </row>
    <row r="57" spans="1:16" ht="45" x14ac:dyDescent="0.3">
      <c r="A57" s="77">
        <v>7</v>
      </c>
      <c r="B57" s="120" t="s">
        <v>296</v>
      </c>
      <c r="C57" s="85" t="s">
        <v>295</v>
      </c>
      <c r="D57" s="77"/>
      <c r="E57" s="77"/>
      <c r="F57" s="77"/>
      <c r="G57" s="77"/>
      <c r="H57" s="77"/>
      <c r="I57" s="80">
        <v>1</v>
      </c>
      <c r="J57" s="81" t="s">
        <v>75</v>
      </c>
      <c r="K57" s="85" t="s">
        <v>298</v>
      </c>
      <c r="L57" s="83">
        <v>5000000</v>
      </c>
      <c r="M57" s="83">
        <f t="shared" si="0"/>
        <v>5000000</v>
      </c>
      <c r="N57" s="77"/>
      <c r="O57" s="77"/>
      <c r="P57" s="77"/>
    </row>
    <row r="58" spans="1:16" ht="45" x14ac:dyDescent="0.3">
      <c r="A58" s="86">
        <v>8</v>
      </c>
      <c r="B58" s="123" t="s">
        <v>300</v>
      </c>
      <c r="C58" s="106" t="s">
        <v>299</v>
      </c>
      <c r="D58" s="86"/>
      <c r="E58" s="86"/>
      <c r="F58" s="86"/>
      <c r="G58" s="86"/>
      <c r="H58" s="86"/>
      <c r="I58" s="104"/>
      <c r="J58" s="124"/>
      <c r="K58" s="106"/>
      <c r="L58" s="118"/>
      <c r="M58" s="118">
        <f t="shared" si="0"/>
        <v>0</v>
      </c>
      <c r="N58" s="86"/>
      <c r="O58" s="86"/>
      <c r="P58" s="86"/>
    </row>
    <row r="59" spans="1:16" ht="60" x14ac:dyDescent="0.3">
      <c r="A59" s="61"/>
      <c r="B59" s="125"/>
      <c r="C59" s="116"/>
      <c r="D59" s="61"/>
      <c r="E59" s="61"/>
      <c r="F59" s="61"/>
      <c r="G59" s="61"/>
      <c r="H59" s="61"/>
      <c r="I59" s="111">
        <v>250</v>
      </c>
      <c r="J59" s="126" t="s">
        <v>113</v>
      </c>
      <c r="K59" s="116" t="s">
        <v>314</v>
      </c>
      <c r="L59" s="115">
        <v>65000</v>
      </c>
      <c r="M59" s="115">
        <f>I59*L59</f>
        <v>16250000</v>
      </c>
      <c r="N59" s="61"/>
      <c r="O59" s="61"/>
      <c r="P59" s="61"/>
    </row>
    <row r="60" spans="1:16" ht="60" x14ac:dyDescent="0.3">
      <c r="A60" s="62"/>
      <c r="B60" s="127"/>
      <c r="C60" s="102"/>
      <c r="D60" s="62"/>
      <c r="E60" s="62"/>
      <c r="F60" s="62"/>
      <c r="G60" s="62"/>
      <c r="H60" s="62"/>
      <c r="I60" s="100">
        <v>250</v>
      </c>
      <c r="J60" s="128" t="s">
        <v>113</v>
      </c>
      <c r="K60" s="102" t="s">
        <v>315</v>
      </c>
      <c r="L60" s="117">
        <v>15000</v>
      </c>
      <c r="M60" s="117">
        <f>I60*L60</f>
        <v>3750000</v>
      </c>
      <c r="N60" s="62"/>
      <c r="O60" s="62"/>
      <c r="P60" s="62"/>
    </row>
    <row r="61" spans="1:16" ht="60" x14ac:dyDescent="0.3">
      <c r="A61" s="77">
        <v>9</v>
      </c>
      <c r="B61" s="120" t="s">
        <v>301</v>
      </c>
      <c r="C61" s="85" t="s">
        <v>294</v>
      </c>
      <c r="D61" s="77"/>
      <c r="E61" s="77"/>
      <c r="F61" s="120" t="s">
        <v>303</v>
      </c>
      <c r="G61" s="120" t="s">
        <v>304</v>
      </c>
      <c r="H61" s="120" t="s">
        <v>301</v>
      </c>
      <c r="I61" s="80">
        <v>1</v>
      </c>
      <c r="J61" s="81" t="s">
        <v>75</v>
      </c>
      <c r="K61" s="85" t="s">
        <v>302</v>
      </c>
      <c r="L61" s="83">
        <v>6500000</v>
      </c>
      <c r="M61" s="83">
        <f t="shared" si="0"/>
        <v>6500000</v>
      </c>
      <c r="N61" s="120" t="s">
        <v>304</v>
      </c>
      <c r="O61" s="120" t="s">
        <v>301</v>
      </c>
      <c r="P61" s="77"/>
    </row>
    <row r="62" spans="1:16" ht="60" x14ac:dyDescent="0.3">
      <c r="A62" s="77">
        <v>10</v>
      </c>
      <c r="B62" s="120" t="s">
        <v>306</v>
      </c>
      <c r="C62" s="84" t="s">
        <v>305</v>
      </c>
      <c r="D62" s="77"/>
      <c r="E62" s="77"/>
      <c r="F62" s="77"/>
      <c r="G62" s="77"/>
      <c r="H62" s="77"/>
      <c r="I62" s="80">
        <v>1</v>
      </c>
      <c r="J62" s="81" t="s">
        <v>312</v>
      </c>
      <c r="K62" s="85" t="s">
        <v>307</v>
      </c>
      <c r="L62" s="83">
        <v>37125000</v>
      </c>
      <c r="M62" s="83">
        <f t="shared" si="0"/>
        <v>37125000</v>
      </c>
      <c r="N62" s="85" t="s">
        <v>313</v>
      </c>
      <c r="O62" s="120" t="s">
        <v>306</v>
      </c>
      <c r="P62" s="77"/>
    </row>
    <row r="63" spans="1:16" ht="72.75" customHeight="1" x14ac:dyDescent="0.3">
      <c r="A63" s="77">
        <v>11</v>
      </c>
      <c r="B63" s="120" t="s">
        <v>308</v>
      </c>
      <c r="C63" s="120" t="s">
        <v>311</v>
      </c>
      <c r="D63" s="77"/>
      <c r="E63" s="77"/>
      <c r="F63" s="77"/>
      <c r="G63" s="77"/>
      <c r="H63" s="77"/>
      <c r="I63" s="80">
        <v>1</v>
      </c>
      <c r="J63" s="81" t="s">
        <v>75</v>
      </c>
      <c r="K63" s="85" t="s">
        <v>309</v>
      </c>
      <c r="L63" s="83">
        <v>420333</v>
      </c>
      <c r="M63" s="83">
        <f t="shared" si="0"/>
        <v>420333</v>
      </c>
      <c r="N63" s="77"/>
      <c r="O63" s="77"/>
      <c r="P63" s="77"/>
    </row>
    <row r="64" spans="1:16" ht="67.5" customHeight="1" x14ac:dyDescent="0.3">
      <c r="A64" s="77">
        <v>12</v>
      </c>
      <c r="B64" s="120" t="s">
        <v>310</v>
      </c>
      <c r="C64" s="120" t="s">
        <v>311</v>
      </c>
      <c r="D64" s="77"/>
      <c r="E64" s="77"/>
      <c r="F64" s="77"/>
      <c r="G64" s="77"/>
      <c r="H64" s="77"/>
      <c r="I64" s="80">
        <v>1</v>
      </c>
      <c r="J64" s="81"/>
      <c r="K64" s="84" t="s">
        <v>246</v>
      </c>
      <c r="L64" s="83">
        <v>2500000</v>
      </c>
      <c r="M64" s="83">
        <f t="shared" si="0"/>
        <v>2500000</v>
      </c>
      <c r="N64" s="77"/>
      <c r="O64" s="77"/>
      <c r="P64" s="77"/>
    </row>
    <row r="65" spans="1:16" x14ac:dyDescent="0.3">
      <c r="A65" s="1093" t="s">
        <v>180</v>
      </c>
      <c r="B65" s="1094"/>
      <c r="C65" s="1094"/>
      <c r="D65" s="1094"/>
      <c r="E65" s="1094"/>
      <c r="F65" s="1094"/>
      <c r="G65" s="1094"/>
      <c r="H65" s="1095"/>
      <c r="I65" s="121">
        <f>SUM(I12:I64)</f>
        <v>572</v>
      </c>
      <c r="J65" s="81"/>
      <c r="K65" s="84"/>
      <c r="L65" s="83"/>
      <c r="M65" s="122">
        <f>SUM(M12:M64)</f>
        <v>528559321</v>
      </c>
      <c r="N65" s="77"/>
      <c r="O65" s="77"/>
      <c r="P65" s="77"/>
    </row>
    <row r="67" spans="1:16" x14ac:dyDescent="0.3">
      <c r="A67" s="1106" t="s">
        <v>112</v>
      </c>
      <c r="B67" s="1106"/>
      <c r="C67" s="1106"/>
      <c r="D67" s="1106"/>
      <c r="E67" s="1106"/>
      <c r="F67" s="1106"/>
      <c r="M67" s="1106" t="s">
        <v>219</v>
      </c>
      <c r="N67" s="1106"/>
      <c r="O67" s="1106"/>
    </row>
    <row r="68" spans="1:16" x14ac:dyDescent="0.3">
      <c r="A68" s="1106" t="s">
        <v>118</v>
      </c>
      <c r="B68" s="1106"/>
      <c r="C68" s="1106"/>
      <c r="D68" s="1106"/>
      <c r="E68" s="1106"/>
      <c r="F68" s="1106"/>
      <c r="M68" s="1106" t="s">
        <v>121</v>
      </c>
      <c r="N68" s="1106"/>
      <c r="O68" s="1106"/>
    </row>
    <row r="69" spans="1:16" x14ac:dyDescent="0.3">
      <c r="A69" s="1106" t="s">
        <v>76</v>
      </c>
      <c r="B69" s="1106"/>
      <c r="C69" s="1106"/>
      <c r="D69" s="1106"/>
      <c r="E69" s="1106"/>
      <c r="F69" s="1106"/>
    </row>
    <row r="72" spans="1:16" x14ac:dyDescent="0.3">
      <c r="A72" s="1108" t="s">
        <v>119</v>
      </c>
      <c r="B72" s="1108"/>
      <c r="C72" s="1108"/>
      <c r="D72" s="1108"/>
      <c r="E72" s="1108"/>
      <c r="F72" s="1108"/>
      <c r="M72" s="1107" t="s">
        <v>122</v>
      </c>
      <c r="N72" s="1107"/>
      <c r="O72" s="1107"/>
    </row>
    <row r="73" spans="1:16" x14ac:dyDescent="0.3">
      <c r="A73" s="1106" t="s">
        <v>120</v>
      </c>
      <c r="B73" s="1106"/>
      <c r="C73" s="1106"/>
      <c r="D73" s="1106"/>
      <c r="E73" s="1106"/>
      <c r="F73" s="1106"/>
      <c r="M73" s="1106" t="s">
        <v>123</v>
      </c>
      <c r="N73" s="1106"/>
      <c r="O73" s="1106"/>
    </row>
  </sheetData>
  <mergeCells count="31">
    <mergeCell ref="A72:F72"/>
    <mergeCell ref="A73:F73"/>
    <mergeCell ref="A67:F67"/>
    <mergeCell ref="A68:F68"/>
    <mergeCell ref="A69:F69"/>
    <mergeCell ref="L6:L8"/>
    <mergeCell ref="M67:O67"/>
    <mergeCell ref="M68:O68"/>
    <mergeCell ref="M72:O72"/>
    <mergeCell ref="M73:O73"/>
    <mergeCell ref="E7:E8"/>
    <mergeCell ref="F7:F8"/>
    <mergeCell ref="G7:G8"/>
    <mergeCell ref="H6:H8"/>
    <mergeCell ref="K6:K8"/>
    <mergeCell ref="I9:J9"/>
    <mergeCell ref="A65:H65"/>
    <mergeCell ref="B6:B8"/>
    <mergeCell ref="C6:C8"/>
    <mergeCell ref="A1:P1"/>
    <mergeCell ref="A2:P2"/>
    <mergeCell ref="A3:P3"/>
    <mergeCell ref="A4:P4"/>
    <mergeCell ref="D6:E6"/>
    <mergeCell ref="F6:G6"/>
    <mergeCell ref="A6:A8"/>
    <mergeCell ref="I6:J8"/>
    <mergeCell ref="M6:M8"/>
    <mergeCell ref="P6:P8"/>
    <mergeCell ref="N6:O6"/>
    <mergeCell ref="D7:D8"/>
  </mergeCells>
  <pageMargins left="0.19" right="0.15" top="0.75" bottom="0.31" header="0.3" footer="0.3"/>
  <pageSetup paperSize="120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topLeftCell="A4" zoomScale="70" zoomScaleNormal="70" workbookViewId="0">
      <selection activeCell="K46" sqref="K46"/>
    </sheetView>
  </sheetViews>
  <sheetFormatPr defaultRowHeight="15" x14ac:dyDescent="0.3"/>
  <cols>
    <col min="1" max="1" width="4.85546875" style="3" customWidth="1"/>
    <col min="2" max="2" width="8.140625" style="3" customWidth="1"/>
    <col min="3" max="3" width="48.140625" style="3" customWidth="1"/>
    <col min="4" max="4" width="8.7109375" style="1008" customWidth="1"/>
    <col min="5" max="5" width="13.28515625" style="3" bestFit="1" customWidth="1"/>
    <col min="6" max="6" width="20.42578125" style="3" bestFit="1" customWidth="1"/>
    <col min="7" max="7" width="9.140625" style="3" customWidth="1"/>
    <col min="8" max="8" width="18.42578125" style="3" bestFit="1" customWidth="1"/>
    <col min="9" max="9" width="8.5703125" style="3" customWidth="1"/>
    <col min="10" max="10" width="20.140625" style="3" bestFit="1" customWidth="1"/>
    <col min="11" max="11" width="9" style="3" customWidth="1"/>
    <col min="12" max="12" width="14.5703125" style="3" customWidth="1"/>
    <col min="13" max="13" width="23.140625" style="3" customWidth="1"/>
    <col min="14" max="14" width="10.28515625" style="3" customWidth="1"/>
    <col min="15" max="15" width="18.42578125" style="1086" bestFit="1" customWidth="1"/>
    <col min="16" max="16" width="31.140625" style="1086" customWidth="1"/>
    <col min="17" max="17" width="9.140625" style="3" customWidth="1"/>
    <col min="18" max="18" width="9.140625" style="3"/>
    <col min="19" max="19" width="9.140625" style="3" customWidth="1"/>
    <col min="20" max="16384" width="9.140625" style="3"/>
  </cols>
  <sheetData>
    <row r="1" spans="1:16" ht="16.5" x14ac:dyDescent="0.3">
      <c r="A1" s="1109" t="s">
        <v>79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16" ht="16.5" x14ac:dyDescent="0.3">
      <c r="A2" s="1109" t="s">
        <v>762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</row>
    <row r="3" spans="1:16" ht="16.5" x14ac:dyDescent="0.3">
      <c r="A3" s="1109" t="s">
        <v>763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</row>
    <row r="4" spans="1:16" ht="16.5" x14ac:dyDescent="0.3">
      <c r="A4" s="1109" t="s">
        <v>764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</row>
    <row r="5" spans="1:16" ht="15" customHeight="1" thickBot="1" x14ac:dyDescent="0.35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</row>
    <row r="6" spans="1:16" ht="15.75" customHeight="1" thickTop="1" x14ac:dyDescent="0.3">
      <c r="A6" s="1110" t="s">
        <v>0</v>
      </c>
      <c r="B6" s="1110" t="s">
        <v>9</v>
      </c>
      <c r="C6" s="1113" t="s">
        <v>11</v>
      </c>
      <c r="D6" s="1116" t="s">
        <v>765</v>
      </c>
      <c r="E6" s="1117"/>
      <c r="F6" s="1118"/>
      <c r="G6" s="1122" t="s">
        <v>12</v>
      </c>
      <c r="H6" s="1123"/>
      <c r="I6" s="1123"/>
      <c r="J6" s="1124"/>
      <c r="K6" s="1116" t="s">
        <v>766</v>
      </c>
      <c r="L6" s="1117"/>
      <c r="M6" s="1118"/>
    </row>
    <row r="7" spans="1:16" x14ac:dyDescent="0.3">
      <c r="A7" s="1111"/>
      <c r="B7" s="1111"/>
      <c r="C7" s="1114"/>
      <c r="D7" s="1119"/>
      <c r="E7" s="1120"/>
      <c r="F7" s="1121"/>
      <c r="G7" s="1125" t="s">
        <v>13</v>
      </c>
      <c r="H7" s="1126"/>
      <c r="I7" s="1125" t="s">
        <v>14</v>
      </c>
      <c r="J7" s="1126"/>
      <c r="K7" s="1119"/>
      <c r="L7" s="1120"/>
      <c r="M7" s="1121"/>
    </row>
    <row r="8" spans="1:16" ht="25.5" x14ac:dyDescent="0.3">
      <c r="A8" s="1112"/>
      <c r="B8" s="1112"/>
      <c r="C8" s="1115"/>
      <c r="D8" s="1009" t="s">
        <v>1</v>
      </c>
      <c r="E8" s="1009" t="s">
        <v>15</v>
      </c>
      <c r="F8" s="1009" t="s">
        <v>318</v>
      </c>
      <c r="G8" s="1009" t="s">
        <v>1</v>
      </c>
      <c r="H8" s="1009" t="s">
        <v>318</v>
      </c>
      <c r="I8" s="1009" t="s">
        <v>1</v>
      </c>
      <c r="J8" s="1009" t="s">
        <v>318</v>
      </c>
      <c r="K8" s="1009" t="s">
        <v>1</v>
      </c>
      <c r="L8" s="1009" t="s">
        <v>15</v>
      </c>
      <c r="M8" s="1009" t="s">
        <v>16</v>
      </c>
    </row>
    <row r="9" spans="1:16" x14ac:dyDescent="0.3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950">
        <v>10</v>
      </c>
      <c r="K9" s="31">
        <v>11</v>
      </c>
      <c r="L9" s="31">
        <v>12</v>
      </c>
      <c r="M9" s="31">
        <v>13</v>
      </c>
    </row>
    <row r="10" spans="1:16" x14ac:dyDescent="0.3">
      <c r="A10" s="31"/>
      <c r="B10" s="31"/>
      <c r="C10" s="31"/>
      <c r="D10" s="31"/>
      <c r="E10" s="31"/>
      <c r="F10" s="315"/>
      <c r="G10" s="31"/>
      <c r="H10" s="315"/>
      <c r="I10" s="31"/>
      <c r="J10" s="315"/>
      <c r="K10" s="31"/>
      <c r="L10" s="31"/>
      <c r="M10" s="315"/>
    </row>
    <row r="11" spans="1:16" x14ac:dyDescent="0.3">
      <c r="A11" s="32">
        <v>1</v>
      </c>
      <c r="B11" s="33" t="s">
        <v>17</v>
      </c>
      <c r="C11" s="34" t="s">
        <v>18</v>
      </c>
      <c r="D11" s="35">
        <f>+D12</f>
        <v>0</v>
      </c>
      <c r="E11" s="452" t="s">
        <v>619</v>
      </c>
      <c r="F11" s="37">
        <f t="shared" ref="F11:J11" si="0">+F12</f>
        <v>0</v>
      </c>
      <c r="G11" s="38">
        <f t="shared" si="0"/>
        <v>0</v>
      </c>
      <c r="H11" s="37">
        <f t="shared" si="0"/>
        <v>0</v>
      </c>
      <c r="I11" s="38">
        <f t="shared" si="0"/>
        <v>0</v>
      </c>
      <c r="J11" s="37">
        <f t="shared" si="0"/>
        <v>0</v>
      </c>
      <c r="K11" s="38">
        <f>+K12</f>
        <v>0</v>
      </c>
      <c r="L11" s="452" t="s">
        <v>619</v>
      </c>
      <c r="M11" s="37">
        <f>+M12</f>
        <v>0</v>
      </c>
    </row>
    <row r="12" spans="1:16" x14ac:dyDescent="0.3">
      <c r="A12" s="40">
        <v>2</v>
      </c>
      <c r="B12" s="40" t="s">
        <v>19</v>
      </c>
      <c r="C12" s="41" t="s">
        <v>20</v>
      </c>
      <c r="D12" s="42">
        <v>0</v>
      </c>
      <c r="E12" s="453" t="s">
        <v>619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136">
        <f>+D12-G12+I12</f>
        <v>0</v>
      </c>
      <c r="L12" s="453" t="s">
        <v>619</v>
      </c>
      <c r="M12" s="318">
        <f>+F12-H12+J12</f>
        <v>0</v>
      </c>
    </row>
    <row r="13" spans="1:16" x14ac:dyDescent="0.3">
      <c r="A13" s="32">
        <v>3</v>
      </c>
      <c r="B13" s="33" t="s">
        <v>21</v>
      </c>
      <c r="C13" s="34" t="s">
        <v>22</v>
      </c>
      <c r="D13" s="38">
        <f>D14+D15+D18+D19</f>
        <v>191</v>
      </c>
      <c r="E13" s="454" t="s">
        <v>620</v>
      </c>
      <c r="F13" s="37">
        <f>F14+F15+F18+F19</f>
        <v>1442770028</v>
      </c>
      <c r="G13" s="38"/>
      <c r="H13" s="37"/>
      <c r="I13" s="38">
        <v>0</v>
      </c>
      <c r="J13" s="37">
        <v>0</v>
      </c>
      <c r="K13" s="39">
        <f>SUM(K14:K19)</f>
        <v>191</v>
      </c>
      <c r="L13" s="454" t="s">
        <v>620</v>
      </c>
      <c r="M13" s="37">
        <f>SUM(M14:M19)</f>
        <v>1442770028</v>
      </c>
    </row>
    <row r="14" spans="1:16" x14ac:dyDescent="0.3">
      <c r="A14" s="40">
        <v>4</v>
      </c>
      <c r="B14" s="40" t="s">
        <v>23</v>
      </c>
      <c r="C14" s="22" t="s">
        <v>24</v>
      </c>
      <c r="D14" s="44">
        <v>1</v>
      </c>
      <c r="E14" s="455" t="s">
        <v>620</v>
      </c>
      <c r="F14" s="317">
        <v>42681000</v>
      </c>
      <c r="G14" s="46"/>
      <c r="H14" s="318"/>
      <c r="I14" s="46"/>
      <c r="J14" s="318"/>
      <c r="K14" s="136">
        <f>+D14-G14+I14</f>
        <v>1</v>
      </c>
      <c r="L14" s="455" t="s">
        <v>620</v>
      </c>
      <c r="M14" s="318">
        <f>+F14-H14+J14</f>
        <v>42681000</v>
      </c>
      <c r="P14" s="1086">
        <v>42661000</v>
      </c>
    </row>
    <row r="15" spans="1:16" x14ac:dyDescent="0.3">
      <c r="A15" s="40">
        <v>5</v>
      </c>
      <c r="B15" s="40" t="s">
        <v>25</v>
      </c>
      <c r="C15" s="22" t="s">
        <v>26</v>
      </c>
      <c r="D15" s="54">
        <v>8</v>
      </c>
      <c r="E15" s="455" t="s">
        <v>621</v>
      </c>
      <c r="F15" s="316">
        <v>248993600</v>
      </c>
      <c r="G15" s="46"/>
      <c r="H15" s="319"/>
      <c r="I15" s="54"/>
      <c r="J15" s="316"/>
      <c r="K15" s="136">
        <f t="shared" ref="K15:K22" si="1">+D15-G15+I15</f>
        <v>8</v>
      </c>
      <c r="L15" s="455" t="s">
        <v>621</v>
      </c>
      <c r="M15" s="318">
        <f t="shared" ref="M15:M22" si="2">+F15-H15+J15</f>
        <v>248993600</v>
      </c>
      <c r="N15" s="313"/>
      <c r="P15" s="1086">
        <v>248993600</v>
      </c>
    </row>
    <row r="16" spans="1:16" x14ac:dyDescent="0.3">
      <c r="A16" s="40">
        <v>6</v>
      </c>
      <c r="B16" s="40" t="s">
        <v>27</v>
      </c>
      <c r="C16" s="22" t="s">
        <v>28</v>
      </c>
      <c r="D16" s="44">
        <v>0</v>
      </c>
      <c r="E16" s="455" t="s">
        <v>621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136">
        <f t="shared" si="1"/>
        <v>0</v>
      </c>
      <c r="L16" s="455" t="s">
        <v>621</v>
      </c>
      <c r="M16" s="318">
        <f t="shared" si="2"/>
        <v>0</v>
      </c>
    </row>
    <row r="17" spans="1:16" x14ac:dyDescent="0.3">
      <c r="A17" s="40">
        <v>7</v>
      </c>
      <c r="B17" s="40" t="s">
        <v>29</v>
      </c>
      <c r="C17" s="22" t="s">
        <v>30</v>
      </c>
      <c r="D17" s="44">
        <v>0</v>
      </c>
      <c r="E17" s="455" t="s">
        <v>620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136">
        <f t="shared" si="1"/>
        <v>0</v>
      </c>
      <c r="L17" s="455" t="s">
        <v>620</v>
      </c>
      <c r="M17" s="318">
        <f t="shared" si="2"/>
        <v>0</v>
      </c>
      <c r="N17" s="314"/>
    </row>
    <row r="18" spans="1:16" x14ac:dyDescent="0.3">
      <c r="A18" s="40">
        <v>8</v>
      </c>
      <c r="B18" s="40" t="s">
        <v>31</v>
      </c>
      <c r="C18" s="22" t="s">
        <v>32</v>
      </c>
      <c r="D18" s="54">
        <v>178</v>
      </c>
      <c r="E18" s="455" t="s">
        <v>621</v>
      </c>
      <c r="F18" s="316">
        <v>1132731678</v>
      </c>
      <c r="G18" s="44">
        <v>0</v>
      </c>
      <c r="H18" s="44">
        <v>0</v>
      </c>
      <c r="I18" s="46">
        <v>0</v>
      </c>
      <c r="J18" s="318">
        <v>0</v>
      </c>
      <c r="K18" s="136">
        <f>+D18-G18+I18</f>
        <v>178</v>
      </c>
      <c r="L18" s="455" t="s">
        <v>621</v>
      </c>
      <c r="M18" s="318">
        <f>+F18-H18+J18</f>
        <v>1132731678</v>
      </c>
      <c r="N18" s="663"/>
      <c r="P18" s="1086">
        <v>1132731678</v>
      </c>
    </row>
    <row r="19" spans="1:16" x14ac:dyDescent="0.3">
      <c r="A19" s="40">
        <v>9</v>
      </c>
      <c r="B19" s="40" t="s">
        <v>33</v>
      </c>
      <c r="C19" s="22" t="s">
        <v>34</v>
      </c>
      <c r="D19" s="44">
        <v>4</v>
      </c>
      <c r="E19" s="455" t="s">
        <v>621</v>
      </c>
      <c r="F19" s="44">
        <v>18363750</v>
      </c>
      <c r="G19" s="44">
        <v>0</v>
      </c>
      <c r="H19" s="44">
        <v>0</v>
      </c>
      <c r="I19" s="66"/>
      <c r="J19" s="318"/>
      <c r="K19" s="136">
        <f t="shared" si="1"/>
        <v>4</v>
      </c>
      <c r="L19" s="455" t="s">
        <v>621</v>
      </c>
      <c r="M19" s="318">
        <f t="shared" si="2"/>
        <v>18363750</v>
      </c>
      <c r="P19" s="1086">
        <v>18363750</v>
      </c>
    </row>
    <row r="20" spans="1:16" x14ac:dyDescent="0.3">
      <c r="A20" s="40">
        <v>10</v>
      </c>
      <c r="B20" s="40" t="s">
        <v>35</v>
      </c>
      <c r="C20" s="22" t="s">
        <v>36</v>
      </c>
      <c r="D20" s="44">
        <v>0</v>
      </c>
      <c r="E20" s="455" t="s">
        <v>621</v>
      </c>
      <c r="F20" s="44">
        <v>0</v>
      </c>
      <c r="G20" s="44">
        <v>0</v>
      </c>
      <c r="H20" s="44">
        <v>0</v>
      </c>
      <c r="I20" s="44"/>
      <c r="J20" s="44"/>
      <c r="K20" s="136">
        <f t="shared" si="1"/>
        <v>0</v>
      </c>
      <c r="L20" s="455" t="s">
        <v>621</v>
      </c>
      <c r="M20" s="318">
        <f t="shared" si="2"/>
        <v>0</v>
      </c>
    </row>
    <row r="21" spans="1:16" x14ac:dyDescent="0.3">
      <c r="A21" s="40">
        <v>11</v>
      </c>
      <c r="B21" s="40" t="s">
        <v>37</v>
      </c>
      <c r="C21" s="22" t="s">
        <v>38</v>
      </c>
      <c r="D21" s="44">
        <v>0</v>
      </c>
      <c r="E21" s="453" t="s">
        <v>621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136">
        <f t="shared" si="1"/>
        <v>0</v>
      </c>
      <c r="L21" s="453" t="s">
        <v>621</v>
      </c>
      <c r="M21" s="318">
        <f t="shared" si="2"/>
        <v>0</v>
      </c>
    </row>
    <row r="22" spans="1:16" x14ac:dyDescent="0.3">
      <c r="A22" s="40">
        <v>12</v>
      </c>
      <c r="B22" s="40" t="s">
        <v>39</v>
      </c>
      <c r="C22" s="22" t="s">
        <v>40</v>
      </c>
      <c r="D22" s="44">
        <v>0</v>
      </c>
      <c r="E22" s="453" t="s">
        <v>621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136">
        <f t="shared" si="1"/>
        <v>0</v>
      </c>
      <c r="L22" s="453" t="s">
        <v>621</v>
      </c>
      <c r="M22" s="318">
        <f t="shared" si="2"/>
        <v>0</v>
      </c>
    </row>
    <row r="23" spans="1:16" x14ac:dyDescent="0.3">
      <c r="A23" s="32">
        <v>13</v>
      </c>
      <c r="B23" s="33" t="s">
        <v>41</v>
      </c>
      <c r="C23" s="34" t="s">
        <v>42</v>
      </c>
      <c r="D23" s="38">
        <f>SUM(D24:D25)</f>
        <v>0</v>
      </c>
      <c r="E23" s="452" t="s">
        <v>621</v>
      </c>
      <c r="F23" s="37">
        <f t="shared" ref="F23:J23" si="3">SUM(F24:F25)</f>
        <v>0</v>
      </c>
      <c r="G23" s="38">
        <f t="shared" si="3"/>
        <v>0</v>
      </c>
      <c r="H23" s="37">
        <f t="shared" si="3"/>
        <v>0</v>
      </c>
      <c r="I23" s="38">
        <f t="shared" si="3"/>
        <v>0</v>
      </c>
      <c r="J23" s="37">
        <f t="shared" si="3"/>
        <v>0</v>
      </c>
      <c r="K23" s="38">
        <f>SUM(K24:K25)</f>
        <v>0</v>
      </c>
      <c r="L23" s="452" t="s">
        <v>621</v>
      </c>
      <c r="M23" s="37">
        <f>SUM(M24:M25)</f>
        <v>0</v>
      </c>
    </row>
    <row r="24" spans="1:16" x14ac:dyDescent="0.3">
      <c r="A24" s="40">
        <v>14</v>
      </c>
      <c r="B24" s="40" t="s">
        <v>43</v>
      </c>
      <c r="C24" s="22" t="s">
        <v>44</v>
      </c>
      <c r="D24" s="44">
        <v>0</v>
      </c>
      <c r="E24" s="453" t="s">
        <v>621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136">
        <f>+D24-G24+I24</f>
        <v>0</v>
      </c>
      <c r="L24" s="453" t="s">
        <v>621</v>
      </c>
      <c r="M24" s="318">
        <f>+F24-H24+J24</f>
        <v>0</v>
      </c>
    </row>
    <row r="25" spans="1:16" x14ac:dyDescent="0.3">
      <c r="A25" s="40">
        <v>15</v>
      </c>
      <c r="B25" s="40" t="s">
        <v>45</v>
      </c>
      <c r="C25" s="22" t="s">
        <v>46</v>
      </c>
      <c r="D25" s="44">
        <v>0</v>
      </c>
      <c r="E25" s="453" t="s">
        <v>621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136">
        <f>+D25-G25+I25</f>
        <v>0</v>
      </c>
      <c r="L25" s="453" t="s">
        <v>621</v>
      </c>
      <c r="M25" s="318">
        <f>+F25-H25+J25</f>
        <v>0</v>
      </c>
    </row>
    <row r="26" spans="1:16" x14ac:dyDescent="0.3">
      <c r="A26" s="32">
        <v>16</v>
      </c>
      <c r="B26" s="33" t="s">
        <v>47</v>
      </c>
      <c r="C26" s="34" t="s">
        <v>48</v>
      </c>
      <c r="D26" s="38">
        <f>SUM(D27:D30)</f>
        <v>0</v>
      </c>
      <c r="E26" s="452" t="s">
        <v>621</v>
      </c>
      <c r="F26" s="37">
        <f t="shared" ref="F26:J26" si="4">SUM(F27:F30)</f>
        <v>0</v>
      </c>
      <c r="G26" s="38">
        <f t="shared" si="4"/>
        <v>0</v>
      </c>
      <c r="H26" s="37">
        <f t="shared" si="4"/>
        <v>0</v>
      </c>
      <c r="I26" s="38">
        <f t="shared" si="4"/>
        <v>0</v>
      </c>
      <c r="J26" s="37">
        <f t="shared" si="4"/>
        <v>0</v>
      </c>
      <c r="K26" s="38">
        <f>SUM(K27:K30)</f>
        <v>0</v>
      </c>
      <c r="L26" s="452" t="s">
        <v>621</v>
      </c>
      <c r="M26" s="37">
        <f>SUM(M27:M30)</f>
        <v>0</v>
      </c>
    </row>
    <row r="27" spans="1:16" x14ac:dyDescent="0.3">
      <c r="A27" s="40">
        <v>17</v>
      </c>
      <c r="B27" s="40" t="s">
        <v>49</v>
      </c>
      <c r="C27" s="22" t="s">
        <v>50</v>
      </c>
      <c r="D27" s="44">
        <v>0</v>
      </c>
      <c r="E27" s="453" t="s">
        <v>621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136">
        <f>+D27-G27+I27</f>
        <v>0</v>
      </c>
      <c r="L27" s="453" t="s">
        <v>621</v>
      </c>
      <c r="M27" s="318">
        <f>+F27-H27+J27</f>
        <v>0</v>
      </c>
    </row>
    <row r="28" spans="1:16" x14ac:dyDescent="0.3">
      <c r="A28" s="40">
        <v>18</v>
      </c>
      <c r="B28" s="40" t="s">
        <v>51</v>
      </c>
      <c r="C28" s="22" t="s">
        <v>52</v>
      </c>
      <c r="D28" s="44">
        <v>0</v>
      </c>
      <c r="E28" s="453" t="s">
        <v>621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136">
        <f>+D28-G28+I28</f>
        <v>0</v>
      </c>
      <c r="L28" s="453" t="s">
        <v>621</v>
      </c>
      <c r="M28" s="318">
        <f>+F28-H28+J28</f>
        <v>0</v>
      </c>
    </row>
    <row r="29" spans="1:16" x14ac:dyDescent="0.3">
      <c r="A29" s="40">
        <v>19</v>
      </c>
      <c r="B29" s="40" t="s">
        <v>53</v>
      </c>
      <c r="C29" s="22" t="s">
        <v>54</v>
      </c>
      <c r="D29" s="44">
        <v>0</v>
      </c>
      <c r="E29" s="453" t="s">
        <v>621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136">
        <f>+D29-G29+I29</f>
        <v>0</v>
      </c>
      <c r="L29" s="453" t="s">
        <v>621</v>
      </c>
      <c r="M29" s="318">
        <f>+F29-H29+J29</f>
        <v>0</v>
      </c>
    </row>
    <row r="30" spans="1:16" x14ac:dyDescent="0.3">
      <c r="A30" s="40">
        <v>20</v>
      </c>
      <c r="B30" s="40" t="s">
        <v>55</v>
      </c>
      <c r="C30" s="22" t="s">
        <v>56</v>
      </c>
      <c r="D30" s="44">
        <v>0</v>
      </c>
      <c r="E30" s="453" t="s">
        <v>621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136">
        <f>+D30-G30+I30</f>
        <v>0</v>
      </c>
      <c r="L30" s="453" t="s">
        <v>621</v>
      </c>
      <c r="M30" s="318">
        <f>+F30-H30+J30</f>
        <v>0</v>
      </c>
    </row>
    <row r="31" spans="1:16" x14ac:dyDescent="0.3">
      <c r="A31" s="32">
        <v>21</v>
      </c>
      <c r="B31" s="33" t="s">
        <v>57</v>
      </c>
      <c r="C31" s="34" t="s">
        <v>58</v>
      </c>
      <c r="D31" s="38">
        <f>SUM(D32:D34)</f>
        <v>0</v>
      </c>
      <c r="E31" s="452" t="s">
        <v>620</v>
      </c>
      <c r="F31" s="37">
        <f t="shared" ref="F31:J31" si="5">SUM(F32:F34)</f>
        <v>0</v>
      </c>
      <c r="G31" s="38">
        <f t="shared" si="5"/>
        <v>0</v>
      </c>
      <c r="H31" s="37">
        <f t="shared" si="5"/>
        <v>0</v>
      </c>
      <c r="I31" s="38">
        <f t="shared" si="5"/>
        <v>0</v>
      </c>
      <c r="J31" s="37">
        <f t="shared" si="5"/>
        <v>0</v>
      </c>
      <c r="K31" s="38">
        <f>SUM(K32:K34)</f>
        <v>0</v>
      </c>
      <c r="L31" s="452" t="s">
        <v>620</v>
      </c>
      <c r="M31" s="37">
        <f>SUM(M32:M34)</f>
        <v>0</v>
      </c>
    </row>
    <row r="32" spans="1:16" x14ac:dyDescent="0.3">
      <c r="A32" s="40">
        <v>22</v>
      </c>
      <c r="B32" s="40" t="s">
        <v>59</v>
      </c>
      <c r="C32" s="22" t="s">
        <v>60</v>
      </c>
      <c r="D32" s="44">
        <v>0</v>
      </c>
      <c r="E32" s="453" t="s">
        <v>620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136">
        <f>+D32-G32+I32</f>
        <v>0</v>
      </c>
      <c r="L32" s="453" t="s">
        <v>620</v>
      </c>
      <c r="M32" s="318">
        <f>+F32-H32+J32</f>
        <v>0</v>
      </c>
    </row>
    <row r="33" spans="1:16" x14ac:dyDescent="0.3">
      <c r="A33" s="40">
        <v>23</v>
      </c>
      <c r="B33" s="40" t="s">
        <v>61</v>
      </c>
      <c r="C33" s="22" t="s">
        <v>62</v>
      </c>
      <c r="D33" s="44">
        <v>0</v>
      </c>
      <c r="E33" s="453" t="s">
        <v>620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136">
        <f>+D33-G33+I33</f>
        <v>0</v>
      </c>
      <c r="L33" s="453" t="s">
        <v>620</v>
      </c>
      <c r="M33" s="318">
        <f>+F33-H33+J33</f>
        <v>0</v>
      </c>
    </row>
    <row r="34" spans="1:16" x14ac:dyDescent="0.3">
      <c r="A34" s="40">
        <v>24</v>
      </c>
      <c r="B34" s="40" t="s">
        <v>63</v>
      </c>
      <c r="C34" s="22" t="s">
        <v>64</v>
      </c>
      <c r="D34" s="44">
        <v>0</v>
      </c>
      <c r="E34" s="453" t="s">
        <v>622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136">
        <f>+D34-G34+I34</f>
        <v>0</v>
      </c>
      <c r="L34" s="453" t="s">
        <v>622</v>
      </c>
      <c r="M34" s="318">
        <f>+F34-H34+J34</f>
        <v>0</v>
      </c>
    </row>
    <row r="35" spans="1:16" x14ac:dyDescent="0.3">
      <c r="A35" s="40">
        <v>25</v>
      </c>
      <c r="B35" s="48" t="s">
        <v>65</v>
      </c>
      <c r="C35" s="49" t="s">
        <v>66</v>
      </c>
      <c r="D35" s="136">
        <v>0</v>
      </c>
      <c r="E35" s="456" t="s">
        <v>621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136">
        <f>+D35-G35+I35</f>
        <v>0</v>
      </c>
      <c r="L35" s="456" t="s">
        <v>621</v>
      </c>
      <c r="M35" s="318">
        <f>+F35-H35+J35</f>
        <v>0</v>
      </c>
    </row>
    <row r="36" spans="1:16" x14ac:dyDescent="0.3">
      <c r="A36" s="1129" t="s">
        <v>67</v>
      </c>
      <c r="B36" s="1130"/>
      <c r="C36" s="1131"/>
      <c r="D36" s="322">
        <f>D13+D11+D23+D26+D31+D35</f>
        <v>191</v>
      </c>
      <c r="E36" s="51"/>
      <c r="F36" s="321">
        <f t="shared" ref="F36:J36" si="6">F13+F11+F23+F26+F31+F35</f>
        <v>1442770028</v>
      </c>
      <c r="G36" s="322">
        <f t="shared" si="6"/>
        <v>0</v>
      </c>
      <c r="H36" s="321">
        <f t="shared" si="6"/>
        <v>0</v>
      </c>
      <c r="I36" s="322">
        <f t="shared" si="6"/>
        <v>0</v>
      </c>
      <c r="J36" s="321">
        <f t="shared" si="6"/>
        <v>0</v>
      </c>
      <c r="K36" s="322">
        <f>K13+K11+K23+K26+K31+K35</f>
        <v>191</v>
      </c>
      <c r="L36" s="142"/>
      <c r="M36" s="321">
        <f>M13+M11+M23+M26+M31+M35</f>
        <v>1442770028</v>
      </c>
      <c r="N36" s="313"/>
      <c r="P36" s="1086">
        <f>SUM(P14:P35)</f>
        <v>1442750028</v>
      </c>
    </row>
    <row r="37" spans="1:16" ht="7.5" customHeight="1" x14ac:dyDescent="0.3">
      <c r="N37" s="313"/>
    </row>
    <row r="38" spans="1:16" x14ac:dyDescent="0.3">
      <c r="N38" s="313"/>
    </row>
    <row r="39" spans="1:16" ht="16.5" x14ac:dyDescent="0.3">
      <c r="A39" s="1127" t="s">
        <v>608</v>
      </c>
      <c r="B39" s="1127"/>
      <c r="C39" s="1127"/>
      <c r="D39" s="1127"/>
      <c r="J39" s="256"/>
      <c r="K39" s="1127" t="s">
        <v>768</v>
      </c>
      <c r="L39" s="1127"/>
      <c r="M39" s="1127"/>
    </row>
    <row r="40" spans="1:16" ht="16.5" x14ac:dyDescent="0.3">
      <c r="A40" s="1132" t="s">
        <v>767</v>
      </c>
      <c r="B40" s="1132"/>
      <c r="C40" s="1132"/>
      <c r="D40" s="1132"/>
      <c r="J40" s="223"/>
      <c r="K40" s="1132" t="s">
        <v>553</v>
      </c>
      <c r="L40" s="1132"/>
      <c r="M40" s="1132"/>
    </row>
    <row r="41" spans="1:16" ht="16.5" x14ac:dyDescent="0.3">
      <c r="A41" s="1132" t="s">
        <v>76</v>
      </c>
      <c r="B41" s="1132"/>
      <c r="C41" s="1132"/>
      <c r="D41" s="1132"/>
      <c r="J41" s="223"/>
      <c r="K41" s="223"/>
      <c r="L41" s="223"/>
      <c r="M41" s="223"/>
    </row>
    <row r="42" spans="1:16" ht="16.5" x14ac:dyDescent="0.3">
      <c r="A42" s="223"/>
      <c r="B42" s="223"/>
      <c r="C42" s="223"/>
      <c r="D42" s="223"/>
      <c r="J42" s="223"/>
      <c r="K42" s="223"/>
      <c r="L42" s="223"/>
      <c r="M42" s="223"/>
    </row>
    <row r="43" spans="1:16" ht="16.5" x14ac:dyDescent="0.3">
      <c r="A43" s="223"/>
      <c r="B43" s="223"/>
      <c r="C43" s="223"/>
      <c r="D43" s="223"/>
      <c r="J43" s="223"/>
      <c r="K43" s="223"/>
      <c r="L43" s="223"/>
      <c r="M43" s="223"/>
    </row>
    <row r="44" spans="1:16" ht="16.5" x14ac:dyDescent="0.3">
      <c r="A44" s="1133" t="s">
        <v>745</v>
      </c>
      <c r="B44" s="1133"/>
      <c r="C44" s="1133"/>
      <c r="D44" s="1133"/>
      <c r="J44" s="223"/>
      <c r="K44" s="1133" t="s">
        <v>769</v>
      </c>
      <c r="L44" s="1133"/>
      <c r="M44" s="1133"/>
    </row>
    <row r="45" spans="1:16" ht="16.5" x14ac:dyDescent="0.3">
      <c r="A45" s="1128" t="s">
        <v>746</v>
      </c>
      <c r="B45" s="1128"/>
      <c r="C45" s="1128"/>
      <c r="D45" s="1128"/>
      <c r="J45" s="223"/>
      <c r="K45" s="1128" t="s">
        <v>770</v>
      </c>
      <c r="L45" s="1128"/>
      <c r="M45" s="1128"/>
    </row>
    <row r="46" spans="1:16" ht="16.5" x14ac:dyDescent="0.3">
      <c r="J46" s="223"/>
      <c r="M46" s="223"/>
    </row>
    <row r="47" spans="1:16" ht="16.5" x14ac:dyDescent="0.3">
      <c r="J47" s="160"/>
      <c r="K47" s="223"/>
      <c r="L47" s="223"/>
      <c r="M47" s="160"/>
    </row>
    <row r="48" spans="1:16" ht="16.5" x14ac:dyDescent="0.3">
      <c r="J48" s="160"/>
      <c r="K48" s="223"/>
      <c r="L48" s="223"/>
      <c r="M48" s="160"/>
    </row>
  </sheetData>
  <mergeCells count="22">
    <mergeCell ref="K39:M39"/>
    <mergeCell ref="A45:D45"/>
    <mergeCell ref="K45:M45"/>
    <mergeCell ref="A36:C36"/>
    <mergeCell ref="A40:D40"/>
    <mergeCell ref="K40:M40"/>
    <mergeCell ref="A41:D41"/>
    <mergeCell ref="A44:D44"/>
    <mergeCell ref="K44:M44"/>
    <mergeCell ref="A39:D39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  <mergeCell ref="G7:H7"/>
    <mergeCell ref="I7:J7"/>
  </mergeCells>
  <printOptions horizontalCentered="1"/>
  <pageMargins left="0" right="0.55118110236220474" top="0.59055118110236227" bottom="0.51181102362204722" header="0.31496062992125984" footer="0.31496062992125984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8"/>
  <sheetViews>
    <sheetView topLeftCell="N1" zoomScale="84" zoomScaleNormal="84" workbookViewId="0">
      <selection activeCell="L5" sqref="L5"/>
    </sheetView>
  </sheetViews>
  <sheetFormatPr defaultRowHeight="15" x14ac:dyDescent="0.3"/>
  <cols>
    <col min="1" max="1" width="7.140625" style="6" customWidth="1"/>
    <col min="2" max="2" width="11.5703125" style="6" bestFit="1" customWidth="1"/>
    <col min="3" max="3" width="15.85546875" style="6" customWidth="1"/>
    <col min="4" max="4" width="9.28515625" style="6" customWidth="1"/>
    <col min="5" max="5" width="21.42578125" style="6" customWidth="1"/>
    <col min="6" max="6" width="22.85546875" style="14" customWidth="1"/>
    <col min="7" max="7" width="11.5703125" style="6" customWidth="1"/>
    <col min="8" max="8" width="23.42578125" style="6" customWidth="1"/>
    <col min="9" max="9" width="14.28515625" style="6" customWidth="1"/>
    <col min="10" max="10" width="10.140625" style="6" customWidth="1"/>
    <col min="11" max="11" width="10.28515625" style="6" customWidth="1"/>
    <col min="12" max="12" width="13.28515625" style="6" customWidth="1"/>
    <col min="13" max="13" width="10.5703125" style="6" customWidth="1"/>
    <col min="14" max="14" width="22.85546875" style="6" customWidth="1"/>
    <col min="15" max="15" width="9.140625" style="6" customWidth="1"/>
    <col min="16" max="16" width="20.28515625" style="6" customWidth="1"/>
    <col min="17" max="17" width="9.42578125" style="6" customWidth="1"/>
    <col min="18" max="18" width="19.5703125" style="6" customWidth="1"/>
    <col min="19" max="19" width="9.7109375" style="6" customWidth="1"/>
    <col min="20" max="20" width="18.5703125" style="6" customWidth="1"/>
    <col min="21" max="21" width="28.140625" style="6" customWidth="1"/>
    <col min="22" max="22" width="8" style="6" customWidth="1"/>
    <col min="23" max="16384" width="9.140625" style="6"/>
  </cols>
  <sheetData>
    <row r="1" spans="1:37" ht="22.5" customHeight="1" x14ac:dyDescent="0.3">
      <c r="A1" s="144"/>
      <c r="B1" s="1138" t="s">
        <v>199</v>
      </c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27"/>
    </row>
    <row r="2" spans="1:37" ht="24.75" customHeight="1" x14ac:dyDescent="0.3">
      <c r="A2" s="144"/>
      <c r="B2" s="1139" t="s">
        <v>771</v>
      </c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39"/>
      <c r="Q2" s="1139"/>
      <c r="R2" s="1139"/>
      <c r="S2" s="1139"/>
      <c r="T2" s="1139"/>
      <c r="U2" s="1139"/>
      <c r="V2" s="265"/>
    </row>
    <row r="3" spans="1:37" ht="19.5" customHeight="1" x14ac:dyDescent="0.3">
      <c r="A3" s="144"/>
      <c r="B3" s="1140" t="s">
        <v>114</v>
      </c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  <c r="S3" s="1140"/>
      <c r="T3" s="1140"/>
      <c r="U3" s="1140"/>
      <c r="V3" s="265"/>
    </row>
    <row r="4" spans="1:37" ht="17.25" customHeight="1" x14ac:dyDescent="0.3">
      <c r="A4" s="144"/>
      <c r="B4" s="1140" t="s">
        <v>772</v>
      </c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265"/>
    </row>
    <row r="5" spans="1:37" ht="15" customHeight="1" x14ac:dyDescent="0.3">
      <c r="A5" s="1141" t="s">
        <v>127</v>
      </c>
      <c r="B5" s="1141"/>
      <c r="C5" s="1029" t="s">
        <v>117</v>
      </c>
      <c r="D5" s="1029"/>
      <c r="E5" s="1030"/>
      <c r="F5" s="1030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2"/>
    </row>
    <row r="6" spans="1:37" ht="15" customHeight="1" x14ac:dyDescent="0.3">
      <c r="A6" s="1033" t="s">
        <v>128</v>
      </c>
      <c r="B6" s="1033"/>
      <c r="C6" s="1029" t="s">
        <v>773</v>
      </c>
      <c r="D6" s="1029"/>
      <c r="E6" s="1030"/>
      <c r="F6" s="1030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2"/>
    </row>
    <row r="7" spans="1:37" ht="15" customHeight="1" x14ac:dyDescent="0.3">
      <c r="A7" s="1141" t="s">
        <v>129</v>
      </c>
      <c r="B7" s="1141"/>
      <c r="C7" s="1029" t="s">
        <v>755</v>
      </c>
      <c r="D7" s="1029"/>
      <c r="E7" s="1030"/>
      <c r="F7" s="1030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5"/>
    </row>
    <row r="8" spans="1:37" ht="15" customHeight="1" x14ac:dyDescent="0.3">
      <c r="A8" s="1035"/>
      <c r="B8" s="1035"/>
      <c r="C8" s="1035"/>
      <c r="D8" s="1035"/>
      <c r="E8" s="1035"/>
      <c r="F8" s="1036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</row>
    <row r="9" spans="1:37" s="26" customFormat="1" ht="24.95" customHeight="1" x14ac:dyDescent="0.3">
      <c r="A9" s="1134" t="s">
        <v>181</v>
      </c>
      <c r="B9" s="1137" t="s">
        <v>182</v>
      </c>
      <c r="C9" s="1137"/>
      <c r="D9" s="1134" t="s">
        <v>124</v>
      </c>
      <c r="E9" s="1137" t="s">
        <v>185</v>
      </c>
      <c r="F9" s="1137"/>
      <c r="G9" s="1137"/>
      <c r="H9" s="1134" t="s">
        <v>187</v>
      </c>
      <c r="I9" s="1134" t="s">
        <v>188</v>
      </c>
      <c r="J9" s="1134" t="s">
        <v>189</v>
      </c>
      <c r="K9" s="1146" t="s">
        <v>190</v>
      </c>
      <c r="L9" s="1134" t="s">
        <v>191</v>
      </c>
      <c r="M9" s="1149" t="s">
        <v>192</v>
      </c>
      <c r="N9" s="1150"/>
      <c r="O9" s="1137" t="s">
        <v>193</v>
      </c>
      <c r="P9" s="1137"/>
      <c r="Q9" s="1137"/>
      <c r="R9" s="1137"/>
      <c r="S9" s="1149" t="s">
        <v>196</v>
      </c>
      <c r="T9" s="1150"/>
      <c r="U9" s="1134" t="s">
        <v>116</v>
      </c>
      <c r="V9" s="103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26" customFormat="1" ht="20.25" customHeight="1" x14ac:dyDescent="0.3">
      <c r="A10" s="1134"/>
      <c r="B10" s="1137"/>
      <c r="C10" s="1137"/>
      <c r="D10" s="1134"/>
      <c r="E10" s="1137"/>
      <c r="F10" s="1137"/>
      <c r="G10" s="1137"/>
      <c r="H10" s="1134"/>
      <c r="I10" s="1134"/>
      <c r="J10" s="1134"/>
      <c r="K10" s="1147"/>
      <c r="L10" s="1134"/>
      <c r="M10" s="1135" t="s">
        <v>774</v>
      </c>
      <c r="N10" s="1136"/>
      <c r="O10" s="1134" t="s">
        <v>194</v>
      </c>
      <c r="P10" s="1134"/>
      <c r="Q10" s="1134" t="s">
        <v>195</v>
      </c>
      <c r="R10" s="1134"/>
      <c r="S10" s="1135" t="s">
        <v>775</v>
      </c>
      <c r="T10" s="1136"/>
      <c r="U10" s="1134"/>
      <c r="V10" s="103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26" customFormat="1" ht="38.25" customHeight="1" x14ac:dyDescent="0.3">
      <c r="A11" s="1134"/>
      <c r="B11" s="1059" t="s">
        <v>183</v>
      </c>
      <c r="C11" s="1059" t="s">
        <v>184</v>
      </c>
      <c r="D11" s="1134"/>
      <c r="E11" s="1059" t="s">
        <v>186</v>
      </c>
      <c r="F11" s="1059" t="s">
        <v>125</v>
      </c>
      <c r="G11" s="1059" t="s">
        <v>126</v>
      </c>
      <c r="H11" s="1134"/>
      <c r="I11" s="1134"/>
      <c r="J11" s="1134"/>
      <c r="K11" s="1148"/>
      <c r="L11" s="1134"/>
      <c r="M11" s="1059" t="s">
        <v>184</v>
      </c>
      <c r="N11" s="1060" t="s">
        <v>737</v>
      </c>
      <c r="O11" s="1059" t="s">
        <v>184</v>
      </c>
      <c r="P11" s="1060" t="s">
        <v>737</v>
      </c>
      <c r="Q11" s="1059" t="s">
        <v>184</v>
      </c>
      <c r="R11" s="1060" t="s">
        <v>737</v>
      </c>
      <c r="S11" s="1059" t="s">
        <v>184</v>
      </c>
      <c r="T11" s="1060" t="s">
        <v>737</v>
      </c>
      <c r="U11" s="1134"/>
      <c r="V11" s="103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26" customFormat="1" ht="17.25" customHeight="1" x14ac:dyDescent="0.3">
      <c r="A12" s="1061">
        <v>1</v>
      </c>
      <c r="B12" s="1061">
        <v>2</v>
      </c>
      <c r="C12" s="1061">
        <v>3</v>
      </c>
      <c r="D12" s="1061">
        <v>4</v>
      </c>
      <c r="E12" s="1061">
        <v>5</v>
      </c>
      <c r="F12" s="1061">
        <v>6</v>
      </c>
      <c r="G12" s="1061">
        <v>7</v>
      </c>
      <c r="H12" s="1061">
        <v>8</v>
      </c>
      <c r="I12" s="1061">
        <v>9</v>
      </c>
      <c r="J12" s="1061">
        <v>10</v>
      </c>
      <c r="K12" s="1062">
        <v>11</v>
      </c>
      <c r="L12" s="1061">
        <v>12</v>
      </c>
      <c r="M12" s="1061">
        <v>13</v>
      </c>
      <c r="N12" s="1061">
        <v>14</v>
      </c>
      <c r="O12" s="1061">
        <v>15</v>
      </c>
      <c r="P12" s="1061">
        <v>16</v>
      </c>
      <c r="Q12" s="1061">
        <v>17</v>
      </c>
      <c r="R12" s="1061">
        <v>18</v>
      </c>
      <c r="S12" s="1061">
        <v>19</v>
      </c>
      <c r="T12" s="1061">
        <v>20</v>
      </c>
      <c r="U12" s="1061">
        <v>21</v>
      </c>
      <c r="V12" s="103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 x14ac:dyDescent="0.3">
      <c r="A13" s="1038"/>
      <c r="B13" s="1039"/>
      <c r="C13" s="1038"/>
      <c r="D13" s="1038"/>
      <c r="E13" s="1038"/>
      <c r="F13" s="1040"/>
      <c r="G13" s="1038"/>
      <c r="H13" s="1041"/>
      <c r="I13" s="1041"/>
      <c r="J13" s="1038"/>
      <c r="K13" s="1038"/>
      <c r="L13" s="1038"/>
      <c r="M13" s="1038"/>
      <c r="N13" s="1038"/>
      <c r="O13" s="1038"/>
      <c r="P13" s="1038"/>
      <c r="Q13" s="1042"/>
      <c r="R13" s="1042"/>
      <c r="S13" s="1042"/>
      <c r="T13" s="1042"/>
      <c r="U13" s="1043"/>
      <c r="V13" s="1035"/>
    </row>
    <row r="14" spans="1:37" ht="15.75" x14ac:dyDescent="0.3">
      <c r="A14" s="1038"/>
      <c r="B14" s="1044"/>
      <c r="C14" s="1038"/>
      <c r="D14" s="1045"/>
      <c r="E14" s="1038"/>
      <c r="F14" s="1038"/>
      <c r="G14" s="1038"/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46"/>
      <c r="S14" s="1038"/>
      <c r="T14" s="1046"/>
      <c r="U14" s="1038"/>
      <c r="V14" s="1035"/>
    </row>
    <row r="15" spans="1:37" ht="15.75" x14ac:dyDescent="0.3">
      <c r="A15" s="1038"/>
      <c r="B15" s="1044"/>
      <c r="C15" s="1047"/>
      <c r="D15" s="1045"/>
      <c r="E15" s="1038"/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46"/>
      <c r="S15" s="1038"/>
      <c r="T15" s="1046"/>
      <c r="U15" s="1038"/>
      <c r="V15" s="1035"/>
    </row>
    <row r="16" spans="1:37" ht="15.75" x14ac:dyDescent="0.3">
      <c r="A16" s="1038"/>
      <c r="B16" s="1044"/>
      <c r="C16" s="1047"/>
      <c r="D16" s="1045"/>
      <c r="E16" s="1038"/>
      <c r="F16" s="1038"/>
      <c r="G16" s="1038"/>
      <c r="H16" s="1038"/>
      <c r="I16" s="1038"/>
      <c r="J16" s="1038"/>
      <c r="K16" s="1038"/>
      <c r="L16" s="1038"/>
      <c r="M16" s="1038"/>
      <c r="N16" s="1038"/>
      <c r="O16" s="1038"/>
      <c r="P16" s="1038"/>
      <c r="Q16" s="1038"/>
      <c r="R16" s="1046"/>
      <c r="S16" s="1038"/>
      <c r="T16" s="1046"/>
      <c r="U16" s="1038"/>
      <c r="V16" s="1035"/>
    </row>
    <row r="17" spans="1:22" ht="15.75" x14ac:dyDescent="0.3">
      <c r="A17" s="1038"/>
      <c r="B17" s="1044"/>
      <c r="C17" s="1047"/>
      <c r="D17" s="1045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46"/>
      <c r="S17" s="1038"/>
      <c r="T17" s="1046"/>
      <c r="U17" s="1038"/>
      <c r="V17" s="1035"/>
    </row>
    <row r="18" spans="1:22" ht="15.75" x14ac:dyDescent="0.3">
      <c r="A18" s="1063">
        <v>1</v>
      </c>
      <c r="B18" s="1044"/>
      <c r="C18" s="1064"/>
      <c r="D18" s="1064"/>
      <c r="E18" s="1065"/>
      <c r="F18" s="1064"/>
      <c r="G18" s="1066"/>
      <c r="H18" s="1064"/>
      <c r="I18" s="1067"/>
      <c r="J18" s="1038"/>
      <c r="K18" s="1050"/>
      <c r="L18" s="1068"/>
      <c r="M18" s="1038">
        <v>1</v>
      </c>
      <c r="N18" s="1069">
        <v>15895000</v>
      </c>
      <c r="O18" s="1038"/>
      <c r="P18" s="1046"/>
      <c r="Q18" s="1050" t="s">
        <v>77</v>
      </c>
      <c r="R18" s="1070">
        <v>0</v>
      </c>
      <c r="S18" s="1088">
        <v>1</v>
      </c>
      <c r="T18" s="1071">
        <v>15895000</v>
      </c>
      <c r="U18" s="1064" t="s">
        <v>623</v>
      </c>
      <c r="V18" s="1035"/>
    </row>
    <row r="19" spans="1:22" ht="15.75" x14ac:dyDescent="0.3">
      <c r="A19" s="1038"/>
      <c r="B19" s="1044"/>
      <c r="C19" s="1047"/>
      <c r="D19" s="1045"/>
      <c r="E19" s="1038"/>
      <c r="F19" s="1038"/>
      <c r="G19" s="1038"/>
      <c r="H19" s="1038"/>
      <c r="I19" s="1038"/>
      <c r="J19" s="1038"/>
      <c r="K19" s="1038"/>
      <c r="L19" s="1038"/>
      <c r="M19" s="1038"/>
      <c r="N19" s="1038"/>
      <c r="O19" s="1038"/>
      <c r="P19" s="1038"/>
      <c r="Q19" s="1038"/>
      <c r="R19" s="1048"/>
      <c r="S19" s="1038"/>
      <c r="T19" s="1046"/>
      <c r="U19" s="1064"/>
      <c r="V19" s="1035"/>
    </row>
    <row r="20" spans="1:22" ht="15.75" x14ac:dyDescent="0.3">
      <c r="A20" s="1050">
        <v>2</v>
      </c>
      <c r="B20" s="1044"/>
      <c r="C20" s="1049"/>
      <c r="D20" s="1045"/>
      <c r="E20" s="1038"/>
      <c r="F20" s="1038"/>
      <c r="G20" s="1038"/>
      <c r="H20" s="1050"/>
      <c r="I20" s="1072"/>
      <c r="J20" s="1038"/>
      <c r="K20" s="1050"/>
      <c r="L20" s="1050"/>
      <c r="M20" s="1038">
        <v>1</v>
      </c>
      <c r="N20" s="1087">
        <v>4928000</v>
      </c>
      <c r="O20" s="1038"/>
      <c r="P20" s="1038"/>
      <c r="Q20" s="1050" t="s">
        <v>77</v>
      </c>
      <c r="R20" s="1048">
        <v>0</v>
      </c>
      <c r="S20" s="1089">
        <v>1</v>
      </c>
      <c r="T20" s="1046">
        <v>4928000</v>
      </c>
      <c r="U20" s="1064" t="s">
        <v>623</v>
      </c>
      <c r="V20" s="1035"/>
    </row>
    <row r="21" spans="1:22" ht="15.75" x14ac:dyDescent="0.3">
      <c r="A21" s="1038"/>
      <c r="B21" s="1044"/>
      <c r="C21" s="1047"/>
      <c r="D21" s="1045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48"/>
      <c r="S21" s="1038"/>
      <c r="T21" s="1046"/>
      <c r="U21" s="1038"/>
      <c r="V21" s="1035"/>
    </row>
    <row r="22" spans="1:22" ht="15.75" x14ac:dyDescent="0.3">
      <c r="A22" s="1038"/>
      <c r="B22" s="1044"/>
      <c r="C22" s="1038"/>
      <c r="D22" s="1045"/>
      <c r="E22" s="1038"/>
      <c r="F22" s="1038"/>
      <c r="G22" s="1038"/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48"/>
      <c r="S22" s="1038"/>
      <c r="T22" s="1046"/>
      <c r="U22" s="1038"/>
      <c r="V22" s="1035"/>
    </row>
    <row r="23" spans="1:22" ht="15.75" x14ac:dyDescent="0.3">
      <c r="A23" s="1038"/>
      <c r="B23" s="1044"/>
      <c r="C23" s="1047"/>
      <c r="D23" s="1045"/>
      <c r="E23" s="1038"/>
      <c r="F23" s="1038"/>
      <c r="G23" s="1038"/>
      <c r="H23" s="1038"/>
      <c r="I23" s="1038"/>
      <c r="J23" s="1038"/>
      <c r="K23" s="1038"/>
      <c r="L23" s="1038"/>
      <c r="M23" s="1038"/>
      <c r="N23" s="1038"/>
      <c r="O23" s="1038"/>
      <c r="P23" s="1038"/>
      <c r="Q23" s="1038"/>
      <c r="R23" s="1048"/>
      <c r="S23" s="1038"/>
      <c r="T23" s="1046"/>
      <c r="U23" s="1038"/>
      <c r="V23" s="1035"/>
    </row>
    <row r="24" spans="1:22" ht="15.75" x14ac:dyDescent="0.3">
      <c r="A24" s="1038"/>
      <c r="B24" s="1044"/>
      <c r="C24" s="1047"/>
      <c r="D24" s="1045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48"/>
      <c r="S24" s="1038"/>
      <c r="T24" s="1046"/>
      <c r="U24" s="1038"/>
      <c r="V24" s="1035"/>
    </row>
    <row r="25" spans="1:22" ht="15.75" x14ac:dyDescent="0.3">
      <c r="A25" s="1038"/>
      <c r="B25" s="1044"/>
      <c r="C25" s="1047"/>
      <c r="D25" s="1045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038"/>
      <c r="P25" s="1038"/>
      <c r="Q25" s="1038"/>
      <c r="R25" s="1048"/>
      <c r="S25" s="1038"/>
      <c r="T25" s="1046"/>
      <c r="U25" s="1038"/>
      <c r="V25" s="1035"/>
    </row>
    <row r="26" spans="1:22" ht="15.75" x14ac:dyDescent="0.3">
      <c r="A26" s="1038"/>
      <c r="B26" s="1044"/>
      <c r="C26" s="1047"/>
      <c r="D26" s="1045"/>
      <c r="E26" s="1038"/>
      <c r="F26" s="1038"/>
      <c r="G26" s="1038"/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48"/>
      <c r="S26" s="1038"/>
      <c r="T26" s="1046"/>
      <c r="U26" s="1038"/>
      <c r="V26" s="1035"/>
    </row>
    <row r="27" spans="1:22" ht="15.75" x14ac:dyDescent="0.3">
      <c r="A27" s="1038"/>
      <c r="B27" s="1044"/>
      <c r="C27" s="1047"/>
      <c r="D27" s="1045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48"/>
      <c r="S27" s="1038"/>
      <c r="T27" s="1046"/>
      <c r="U27" s="1038"/>
      <c r="V27" s="1035"/>
    </row>
    <row r="28" spans="1:22" ht="15.75" x14ac:dyDescent="0.3">
      <c r="A28" s="1038"/>
      <c r="B28" s="1044"/>
      <c r="C28" s="1047"/>
      <c r="D28" s="1045"/>
      <c r="E28" s="1038"/>
      <c r="F28" s="1038"/>
      <c r="G28" s="1038"/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48"/>
      <c r="S28" s="1038"/>
      <c r="T28" s="1046"/>
      <c r="U28" s="1038"/>
      <c r="V28" s="1035"/>
    </row>
    <row r="29" spans="1:22" ht="15.75" x14ac:dyDescent="0.3">
      <c r="A29" s="1038"/>
      <c r="B29" s="1044"/>
      <c r="C29" s="1047"/>
      <c r="D29" s="1045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1038"/>
      <c r="P29" s="1038"/>
      <c r="Q29" s="1038"/>
      <c r="R29" s="1048"/>
      <c r="S29" s="1038"/>
      <c r="T29" s="1046"/>
      <c r="U29" s="1038"/>
      <c r="V29" s="1035"/>
    </row>
    <row r="30" spans="1:22" ht="15.75" x14ac:dyDescent="0.3">
      <c r="A30" s="1038"/>
      <c r="B30" s="1038"/>
      <c r="C30" s="1038"/>
      <c r="D30" s="1038"/>
      <c r="E30" s="1038"/>
      <c r="F30" s="1040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46"/>
      <c r="S30" s="1038"/>
      <c r="T30" s="1038"/>
      <c r="U30" s="1038"/>
      <c r="V30" s="1035"/>
    </row>
    <row r="31" spans="1:22" ht="15.75" x14ac:dyDescent="0.3">
      <c r="A31" s="1143" t="s">
        <v>179</v>
      </c>
      <c r="B31" s="1144"/>
      <c r="C31" s="1144"/>
      <c r="D31" s="1144"/>
      <c r="E31" s="1145"/>
      <c r="F31" s="1040"/>
      <c r="G31" s="1038"/>
      <c r="H31" s="1038"/>
      <c r="I31" s="1038"/>
      <c r="J31" s="1038"/>
      <c r="K31" s="1038"/>
      <c r="L31" s="1038"/>
      <c r="M31" s="1051"/>
      <c r="N31" s="1052">
        <f>N18+N20</f>
        <v>20823000</v>
      </c>
      <c r="O31" s="1051"/>
      <c r="P31" s="1053"/>
      <c r="Q31" s="1072" t="s">
        <v>77</v>
      </c>
      <c r="R31" s="1053">
        <f>SUM(R14:R30)</f>
        <v>0</v>
      </c>
      <c r="S31" s="1072">
        <f>SUM(S14:S30)</f>
        <v>2</v>
      </c>
      <c r="T31" s="1053">
        <f>SUM(T14:T30)</f>
        <v>20823000</v>
      </c>
      <c r="U31" s="1038"/>
      <c r="V31" s="1035"/>
    </row>
    <row r="32" spans="1:22" ht="15.75" x14ac:dyDescent="0.3">
      <c r="A32" s="1043"/>
      <c r="B32" s="1043"/>
      <c r="C32" s="1043"/>
      <c r="D32" s="1043"/>
      <c r="E32" s="1043"/>
      <c r="F32" s="1054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55"/>
      <c r="R32" s="1055"/>
      <c r="S32" s="1043"/>
      <c r="T32" s="1043"/>
      <c r="U32" s="1043"/>
      <c r="V32" s="1035"/>
    </row>
    <row r="33" spans="1:22" ht="15.75" x14ac:dyDescent="0.3">
      <c r="A33" s="1043"/>
      <c r="B33" s="1043"/>
      <c r="C33" s="1043"/>
      <c r="D33" s="1043"/>
      <c r="E33" s="1043"/>
      <c r="F33" s="1054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35"/>
    </row>
    <row r="34" spans="1:22" ht="15.75" x14ac:dyDescent="0.3">
      <c r="A34" s="1043"/>
      <c r="B34" s="1043"/>
      <c r="C34" s="1043"/>
      <c r="D34" s="1043"/>
      <c r="E34" s="1043"/>
      <c r="F34" s="1054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35"/>
    </row>
    <row r="35" spans="1:22" ht="15.75" x14ac:dyDescent="0.3">
      <c r="A35" s="1142" t="s">
        <v>613</v>
      </c>
      <c r="B35" s="1142"/>
      <c r="C35" s="1142"/>
      <c r="D35" s="1142"/>
      <c r="E35" s="1142"/>
      <c r="F35" s="1054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35"/>
    </row>
    <row r="36" spans="1:22" ht="15.75" x14ac:dyDescent="0.3">
      <c r="A36" s="1142" t="s">
        <v>776</v>
      </c>
      <c r="B36" s="1142"/>
      <c r="C36" s="1142"/>
      <c r="D36" s="1142"/>
      <c r="E36" s="1142"/>
      <c r="F36" s="1054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142" t="s">
        <v>777</v>
      </c>
      <c r="S36" s="1142"/>
      <c r="T36" s="1142"/>
      <c r="U36" s="1142"/>
      <c r="V36" s="1035"/>
    </row>
    <row r="37" spans="1:22" ht="15.75" x14ac:dyDescent="0.3">
      <c r="A37" s="1142" t="s">
        <v>252</v>
      </c>
      <c r="B37" s="1142"/>
      <c r="C37" s="1142"/>
      <c r="D37" s="1142"/>
      <c r="E37" s="1142"/>
      <c r="F37" s="1054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142" t="s">
        <v>615</v>
      </c>
      <c r="S37" s="1142"/>
      <c r="T37" s="1142"/>
      <c r="U37" s="1142"/>
      <c r="V37" s="1035"/>
    </row>
    <row r="38" spans="1:22" ht="15.75" x14ac:dyDescent="0.3">
      <c r="A38" s="1056"/>
      <c r="B38" s="1056"/>
      <c r="C38" s="1056"/>
      <c r="D38" s="1056"/>
      <c r="E38" s="1056"/>
      <c r="F38" s="1054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35"/>
    </row>
    <row r="39" spans="1:22" ht="15.75" x14ac:dyDescent="0.3">
      <c r="A39" s="1056"/>
      <c r="B39" s="1056"/>
      <c r="C39" s="1056"/>
      <c r="D39" s="1056"/>
      <c r="E39" s="1056"/>
      <c r="F39" s="1054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35"/>
    </row>
    <row r="40" spans="1:22" ht="15.75" x14ac:dyDescent="0.3">
      <c r="A40" s="1043"/>
      <c r="B40" s="1043"/>
      <c r="C40" s="1043"/>
      <c r="D40" s="1043"/>
      <c r="E40" s="1043"/>
      <c r="F40" s="1054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35"/>
    </row>
    <row r="41" spans="1:22" ht="15.75" x14ac:dyDescent="0.3">
      <c r="A41" s="1152" t="s">
        <v>745</v>
      </c>
      <c r="B41" s="1152"/>
      <c r="C41" s="1152"/>
      <c r="D41" s="1152"/>
      <c r="E41" s="1152"/>
      <c r="F41" s="1054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157" t="s">
        <v>769</v>
      </c>
      <c r="S41" s="1157"/>
      <c r="T41" s="1157"/>
      <c r="U41" s="1157"/>
      <c r="V41" s="1035"/>
    </row>
    <row r="42" spans="1:22" ht="15.75" x14ac:dyDescent="0.3">
      <c r="A42" s="1153" t="s">
        <v>746</v>
      </c>
      <c r="B42" s="1153"/>
      <c r="C42" s="1153"/>
      <c r="D42" s="1153"/>
      <c r="E42" s="1153"/>
      <c r="F42" s="1054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142" t="s">
        <v>770</v>
      </c>
      <c r="S42" s="1142"/>
      <c r="T42" s="1142"/>
      <c r="U42" s="1142"/>
      <c r="V42" s="1035"/>
    </row>
    <row r="43" spans="1:22" ht="15.75" x14ac:dyDescent="0.3">
      <c r="A43" s="1142"/>
      <c r="B43" s="1142"/>
      <c r="C43" s="1142"/>
      <c r="D43" s="1142"/>
      <c r="E43" s="1142"/>
      <c r="F43" s="1054"/>
      <c r="G43" s="1043"/>
      <c r="H43" s="1043"/>
      <c r="I43" s="1043"/>
      <c r="J43" s="1043"/>
      <c r="K43" s="1043"/>
      <c r="L43" s="1043"/>
      <c r="M43" s="1043"/>
      <c r="N43" s="1043"/>
      <c r="O43" s="1043"/>
      <c r="P43" s="1043"/>
      <c r="Q43" s="1043"/>
      <c r="R43" s="1043"/>
      <c r="S43" s="1043"/>
      <c r="T43" s="1043"/>
      <c r="U43" s="1043"/>
      <c r="V43" s="1035"/>
    </row>
    <row r="44" spans="1:22" ht="15.75" x14ac:dyDescent="0.3">
      <c r="A44" s="1043"/>
      <c r="B44" s="1043"/>
      <c r="C44" s="1043"/>
      <c r="D44" s="1043"/>
      <c r="E44" s="1043"/>
      <c r="F44" s="1054"/>
      <c r="G44" s="1043"/>
      <c r="H44" s="1043"/>
      <c r="I44" s="1043"/>
      <c r="J44" s="1043"/>
      <c r="K44" s="1043"/>
      <c r="L44" s="1043"/>
      <c r="M44" s="1043"/>
      <c r="N44" s="1043"/>
      <c r="O44" s="1043"/>
      <c r="P44" s="1043"/>
      <c r="Q44" s="1043"/>
      <c r="R44" s="1057"/>
      <c r="S44" s="1058"/>
      <c r="T44" s="1058"/>
      <c r="U44" s="1043"/>
      <c r="V44" s="1035"/>
    </row>
    <row r="45" spans="1:22" ht="15.75" x14ac:dyDescent="0.3">
      <c r="A45" s="1043"/>
      <c r="B45" s="1043"/>
      <c r="C45" s="1043"/>
      <c r="D45" s="1043"/>
      <c r="E45" s="1043"/>
      <c r="F45" s="1054"/>
      <c r="G45" s="1043"/>
      <c r="H45" s="1043"/>
      <c r="I45" s="1043"/>
      <c r="J45" s="1043"/>
      <c r="K45" s="1043"/>
      <c r="L45" s="1043"/>
      <c r="M45" s="1043"/>
      <c r="N45" s="1043"/>
      <c r="O45" s="1043"/>
      <c r="P45" s="1043"/>
      <c r="Q45" s="1043"/>
      <c r="R45" s="1158"/>
      <c r="S45" s="1158"/>
      <c r="T45" s="1158"/>
      <c r="U45" s="1043"/>
      <c r="V45" s="1035"/>
    </row>
    <row r="46" spans="1:22" ht="15.75" x14ac:dyDescent="0.3">
      <c r="A46" s="1043"/>
      <c r="B46" s="1043"/>
      <c r="C46" s="1043"/>
      <c r="D46" s="1043"/>
      <c r="E46" s="1043"/>
      <c r="F46" s="1054"/>
      <c r="G46" s="1043"/>
      <c r="H46" s="1043"/>
      <c r="I46" s="1043"/>
      <c r="J46" s="1043"/>
      <c r="K46" s="1043"/>
      <c r="L46" s="1043"/>
      <c r="M46" s="1043"/>
      <c r="N46" s="1043"/>
      <c r="O46" s="1043"/>
      <c r="P46" s="1043"/>
      <c r="Q46" s="1043"/>
      <c r="R46" s="1159"/>
      <c r="S46" s="1159"/>
      <c r="T46" s="1159"/>
      <c r="U46" s="1043"/>
      <c r="V46" s="1035"/>
    </row>
    <row r="47" spans="1:22" ht="15.75" x14ac:dyDescent="0.3">
      <c r="A47" s="1043"/>
      <c r="B47" s="1043"/>
      <c r="C47" s="1043"/>
      <c r="D47" s="1043"/>
      <c r="E47" s="1043"/>
      <c r="F47" s="1054"/>
      <c r="G47" s="1043"/>
      <c r="H47" s="1043"/>
      <c r="I47" s="1043"/>
      <c r="J47" s="1043"/>
      <c r="K47" s="1043"/>
      <c r="L47" s="1043"/>
      <c r="M47" s="1043"/>
      <c r="N47" s="1043"/>
      <c r="O47" s="1043"/>
      <c r="P47" s="1043"/>
      <c r="Q47" s="1043"/>
      <c r="R47" s="1043"/>
      <c r="S47" s="1043"/>
      <c r="T47" s="1043"/>
      <c r="U47" s="1043"/>
      <c r="V47" s="1035"/>
    </row>
    <row r="48" spans="1:22" ht="15.75" x14ac:dyDescent="0.3">
      <c r="A48" s="1043"/>
      <c r="B48" s="1043"/>
      <c r="C48" s="1043"/>
      <c r="D48" s="1043"/>
      <c r="E48" s="1043"/>
      <c r="F48" s="1054"/>
      <c r="G48" s="1043"/>
      <c r="H48" s="1043"/>
      <c r="I48" s="1043"/>
      <c r="J48" s="1043"/>
      <c r="K48" s="1043"/>
      <c r="L48" s="1043"/>
      <c r="M48" s="1043"/>
      <c r="N48" s="1043"/>
      <c r="O48" s="1043"/>
      <c r="P48" s="1043"/>
      <c r="Q48" s="1043"/>
      <c r="R48" s="1043"/>
      <c r="S48" s="1043"/>
      <c r="T48" s="1043"/>
      <c r="U48" s="1043"/>
      <c r="V48" s="1035"/>
    </row>
    <row r="49" spans="1:21" ht="15.75" x14ac:dyDescent="0.3">
      <c r="A49" s="269"/>
      <c r="B49" s="269"/>
      <c r="C49" s="269"/>
      <c r="D49" s="269"/>
      <c r="E49" s="269"/>
      <c r="F49" s="270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</row>
    <row r="50" spans="1:21" ht="15.75" x14ac:dyDescent="0.3">
      <c r="A50" s="1154"/>
      <c r="B50" s="1154"/>
      <c r="C50" s="1154"/>
      <c r="D50" s="1154"/>
      <c r="E50" s="1154"/>
      <c r="F50" s="270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</row>
    <row r="51" spans="1:21" ht="15.75" x14ac:dyDescent="0.3">
      <c r="A51" s="1154"/>
      <c r="B51" s="1154"/>
      <c r="C51" s="1154"/>
      <c r="D51" s="1154"/>
      <c r="E51" s="1154"/>
      <c r="F51" s="270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</row>
    <row r="52" spans="1:21" ht="15.75" x14ac:dyDescent="0.3">
      <c r="A52" s="1154"/>
      <c r="B52" s="1154"/>
      <c r="C52" s="1154"/>
      <c r="D52" s="1154"/>
      <c r="E52" s="1154"/>
      <c r="F52" s="270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</row>
    <row r="53" spans="1:21" ht="15.75" x14ac:dyDescent="0.3">
      <c r="A53" s="272"/>
      <c r="B53" s="272"/>
      <c r="C53" s="272"/>
      <c r="D53" s="272"/>
      <c r="E53" s="269"/>
      <c r="F53" s="270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</row>
    <row r="54" spans="1:21" ht="15.75" x14ac:dyDescent="0.3">
      <c r="A54" s="273"/>
      <c r="B54" s="272"/>
      <c r="C54" s="274"/>
      <c r="D54" s="273"/>
      <c r="E54" s="269"/>
      <c r="F54" s="270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</row>
    <row r="55" spans="1:21" ht="15.75" x14ac:dyDescent="0.3">
      <c r="A55" s="1155"/>
      <c r="B55" s="1155"/>
      <c r="C55" s="1155"/>
      <c r="D55" s="1155"/>
      <c r="E55" s="1155"/>
      <c r="F55" s="270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</row>
    <row r="56" spans="1:21" ht="15.75" x14ac:dyDescent="0.3">
      <c r="A56" s="1156"/>
      <c r="B56" s="1156"/>
      <c r="C56" s="1156"/>
      <c r="D56" s="1156"/>
      <c r="E56" s="1156"/>
      <c r="F56" s="270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</row>
    <row r="57" spans="1:21" ht="15.75" x14ac:dyDescent="0.3">
      <c r="A57" s="269"/>
      <c r="B57" s="269"/>
      <c r="C57" s="269"/>
      <c r="D57" s="269"/>
      <c r="E57" s="269"/>
      <c r="F57" s="270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</row>
    <row r="58" spans="1:21" ht="15.75" x14ac:dyDescent="0.3">
      <c r="A58" s="269"/>
      <c r="B58" s="269"/>
      <c r="C58" s="269"/>
      <c r="D58" s="269"/>
      <c r="E58" s="269"/>
      <c r="F58" s="270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</row>
    <row r="59" spans="1:21" ht="15.75" x14ac:dyDescent="0.3">
      <c r="A59" s="269"/>
      <c r="B59" s="269"/>
      <c r="C59" s="269"/>
      <c r="D59" s="269"/>
      <c r="E59" s="269"/>
      <c r="F59" s="270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</row>
    <row r="60" spans="1:21" ht="15.75" x14ac:dyDescent="0.3">
      <c r="A60" s="269"/>
      <c r="B60" s="269"/>
      <c r="C60" s="269"/>
      <c r="D60" s="269"/>
      <c r="E60" s="269"/>
      <c r="F60" s="270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  <row r="61" spans="1:21" ht="15.75" x14ac:dyDescent="0.3">
      <c r="A61" s="269"/>
      <c r="B61" s="269"/>
      <c r="C61" s="269"/>
      <c r="D61" s="269"/>
      <c r="E61" s="269"/>
      <c r="F61" s="270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</row>
    <row r="62" spans="1:21" ht="15.75" x14ac:dyDescent="0.3">
      <c r="A62" s="269"/>
      <c r="B62" s="269"/>
      <c r="C62" s="269"/>
      <c r="D62" s="269"/>
      <c r="E62" s="269"/>
      <c r="F62" s="270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</row>
    <row r="63" spans="1:21" ht="15.75" x14ac:dyDescent="0.3">
      <c r="A63" s="269"/>
      <c r="B63" s="269"/>
      <c r="C63" s="269"/>
      <c r="D63" s="269"/>
      <c r="E63" s="269"/>
      <c r="F63" s="270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</row>
    <row r="64" spans="1:21" ht="15.75" x14ac:dyDescent="0.3">
      <c r="A64" s="269"/>
      <c r="B64" s="269"/>
      <c r="C64" s="269"/>
      <c r="D64" s="269"/>
      <c r="E64" s="269"/>
      <c r="F64" s="270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</row>
    <row r="65" spans="1:21" ht="15.75" x14ac:dyDescent="0.3">
      <c r="A65" s="269"/>
      <c r="B65" s="269"/>
      <c r="C65" s="269"/>
      <c r="D65" s="269"/>
      <c r="E65" s="269"/>
      <c r="F65" s="270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</row>
    <row r="66" spans="1:21" ht="15.75" x14ac:dyDescent="0.3">
      <c r="A66" s="269"/>
      <c r="B66" s="269"/>
      <c r="C66" s="269"/>
      <c r="D66" s="269"/>
      <c r="E66" s="269"/>
      <c r="F66" s="270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</row>
    <row r="67" spans="1:21" ht="15.75" x14ac:dyDescent="0.3">
      <c r="A67" s="269"/>
      <c r="B67" s="269"/>
      <c r="C67" s="269"/>
      <c r="D67" s="269"/>
      <c r="E67" s="269"/>
      <c r="F67" s="270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</row>
    <row r="68" spans="1:21" ht="15.75" x14ac:dyDescent="0.3">
      <c r="A68" s="269"/>
      <c r="B68" s="269"/>
      <c r="C68" s="269"/>
      <c r="D68" s="269"/>
      <c r="E68" s="269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</row>
    <row r="69" spans="1:21" ht="15.75" x14ac:dyDescent="0.3">
      <c r="A69" s="269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</row>
    <row r="70" spans="1:21" ht="15.75" x14ac:dyDescent="0.3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</row>
    <row r="71" spans="1:21" ht="15.75" x14ac:dyDescent="0.3">
      <c r="A71" s="269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</row>
    <row r="72" spans="1:21" ht="15.75" x14ac:dyDescent="0.3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</row>
    <row r="73" spans="1:21" ht="15.75" x14ac:dyDescent="0.3">
      <c r="A73" s="269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</row>
    <row r="74" spans="1:21" ht="15.75" x14ac:dyDescent="0.3">
      <c r="A74" s="269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</row>
    <row r="75" spans="1:21" ht="15.75" x14ac:dyDescent="0.3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</row>
    <row r="76" spans="1:21" ht="15.75" x14ac:dyDescent="0.3">
      <c r="A76" s="1151"/>
      <c r="B76" s="1151"/>
      <c r="C76" s="1151"/>
      <c r="D76" s="1151"/>
      <c r="E76" s="1151"/>
      <c r="F76" s="270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</row>
    <row r="77" spans="1:21" ht="15.75" x14ac:dyDescent="0.3">
      <c r="A77" s="1151"/>
      <c r="B77" s="1151"/>
      <c r="C77" s="1151"/>
      <c r="D77" s="1151"/>
      <c r="E77" s="1151"/>
      <c r="F77" s="270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</row>
    <row r="78" spans="1:21" ht="15.75" x14ac:dyDescent="0.3">
      <c r="A78" s="269"/>
      <c r="B78" s="269"/>
      <c r="C78" s="269"/>
      <c r="D78" s="269"/>
      <c r="E78" s="269"/>
      <c r="F78" s="270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</row>
    <row r="79" spans="1:21" ht="15.75" x14ac:dyDescent="0.3">
      <c r="A79" s="269"/>
      <c r="B79" s="269"/>
      <c r="C79" s="269"/>
      <c r="D79" s="269"/>
      <c r="E79" s="269"/>
      <c r="F79" s="270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</row>
    <row r="80" spans="1:21" ht="15.75" x14ac:dyDescent="0.3">
      <c r="A80" s="269"/>
      <c r="B80" s="269"/>
      <c r="C80" s="269"/>
      <c r="D80" s="269"/>
      <c r="E80" s="269"/>
      <c r="F80" s="270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</row>
    <row r="81" spans="1:21" ht="15.75" x14ac:dyDescent="0.3">
      <c r="A81" s="1154"/>
      <c r="B81" s="1154"/>
      <c r="C81" s="1154"/>
      <c r="D81" s="1154"/>
      <c r="E81" s="1154"/>
      <c r="F81" s="270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</row>
    <row r="82" spans="1:21" ht="15.75" x14ac:dyDescent="0.3">
      <c r="A82" s="1154"/>
      <c r="B82" s="1154"/>
      <c r="C82" s="1154"/>
      <c r="D82" s="1154"/>
      <c r="E82" s="1154"/>
      <c r="F82" s="270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</row>
    <row r="83" spans="1:21" x14ac:dyDescent="0.3">
      <c r="A83" s="1163"/>
      <c r="B83" s="1163"/>
      <c r="C83" s="1163"/>
      <c r="D83" s="1163"/>
      <c r="E83" s="1163"/>
    </row>
    <row r="84" spans="1:21" x14ac:dyDescent="0.3">
      <c r="A84" s="267"/>
      <c r="B84" s="267"/>
      <c r="C84" s="267"/>
      <c r="D84" s="267"/>
    </row>
    <row r="85" spans="1:21" x14ac:dyDescent="0.3">
      <c r="A85" s="4"/>
      <c r="B85" s="267"/>
      <c r="C85" s="268"/>
      <c r="D85" s="4"/>
    </row>
    <row r="86" spans="1:21" x14ac:dyDescent="0.3">
      <c r="A86" s="1160"/>
      <c r="B86" s="1160"/>
      <c r="C86" s="1160"/>
      <c r="D86" s="1160"/>
      <c r="E86" s="1160"/>
    </row>
    <row r="87" spans="1:21" x14ac:dyDescent="0.3">
      <c r="A87" s="1161"/>
      <c r="B87" s="1161"/>
      <c r="C87" s="1161"/>
      <c r="D87" s="1161"/>
      <c r="E87" s="1161"/>
    </row>
    <row r="100" spans="1:6" x14ac:dyDescent="0.3">
      <c r="F100" s="6"/>
    </row>
    <row r="101" spans="1:6" x14ac:dyDescent="0.3">
      <c r="F101" s="6"/>
    </row>
    <row r="102" spans="1:6" x14ac:dyDescent="0.3">
      <c r="F102" s="6"/>
    </row>
    <row r="103" spans="1:6" x14ac:dyDescent="0.3">
      <c r="F103" s="6"/>
    </row>
    <row r="104" spans="1:6" x14ac:dyDescent="0.3">
      <c r="F104" s="6"/>
    </row>
    <row r="105" spans="1:6" x14ac:dyDescent="0.3">
      <c r="F105" s="6"/>
    </row>
    <row r="106" spans="1:6" x14ac:dyDescent="0.3">
      <c r="F106" s="6"/>
    </row>
    <row r="107" spans="1:6" x14ac:dyDescent="0.3">
      <c r="A107" s="1162"/>
      <c r="B107" s="1162"/>
      <c r="C107" s="1162"/>
      <c r="D107" s="1162"/>
      <c r="E107" s="1162"/>
    </row>
    <row r="108" spans="1:6" x14ac:dyDescent="0.3">
      <c r="A108" s="1162"/>
      <c r="B108" s="1162"/>
      <c r="C108" s="1162"/>
      <c r="D108" s="1162"/>
      <c r="E108" s="1162"/>
    </row>
  </sheetData>
  <autoFilter ref="A12:U29"/>
  <mergeCells count="50">
    <mergeCell ref="A86:E86"/>
    <mergeCell ref="A87:E87"/>
    <mergeCell ref="A107:E107"/>
    <mergeCell ref="A108:E108"/>
    <mergeCell ref="A81:E81"/>
    <mergeCell ref="A82:E82"/>
    <mergeCell ref="A83:E83"/>
    <mergeCell ref="R41:U41"/>
    <mergeCell ref="R42:U42"/>
    <mergeCell ref="R45:T45"/>
    <mergeCell ref="R46:T46"/>
    <mergeCell ref="A77:E77"/>
    <mergeCell ref="A36:E36"/>
    <mergeCell ref="A37:E37"/>
    <mergeCell ref="A43:E43"/>
    <mergeCell ref="A76:E76"/>
    <mergeCell ref="A41:E41"/>
    <mergeCell ref="A42:E42"/>
    <mergeCell ref="A50:E50"/>
    <mergeCell ref="A51:E51"/>
    <mergeCell ref="A52:E52"/>
    <mergeCell ref="A55:E55"/>
    <mergeCell ref="A56:E56"/>
    <mergeCell ref="R36:U36"/>
    <mergeCell ref="R37:U37"/>
    <mergeCell ref="A7:B7"/>
    <mergeCell ref="A9:A11"/>
    <mergeCell ref="B9:C10"/>
    <mergeCell ref="D9:D11"/>
    <mergeCell ref="E9:G10"/>
    <mergeCell ref="A31:E31"/>
    <mergeCell ref="A35:E35"/>
    <mergeCell ref="H9:H11"/>
    <mergeCell ref="I9:I11"/>
    <mergeCell ref="J9:J11"/>
    <mergeCell ref="K9:K11"/>
    <mergeCell ref="L9:L11"/>
    <mergeCell ref="M9:N9"/>
    <mergeCell ref="S9:T9"/>
    <mergeCell ref="B1:U1"/>
    <mergeCell ref="B2:U2"/>
    <mergeCell ref="B3:U3"/>
    <mergeCell ref="B4:U4"/>
    <mergeCell ref="A5:B5"/>
    <mergeCell ref="U9:U11"/>
    <mergeCell ref="M10:N10"/>
    <mergeCell ref="O10:P10"/>
    <mergeCell ref="Q10:R10"/>
    <mergeCell ref="S10:T10"/>
    <mergeCell ref="O9:R9"/>
  </mergeCells>
  <printOptions horizontalCentered="1"/>
  <pageMargins left="0.51181102362204722" right="0.78740157480314965" top="0.6692913385826772" bottom="1.2204724409448819" header="0.11811023622047245" footer="0.15748031496062992"/>
  <pageSetup paperSize="5" scale="50" orientation="landscape" horizontalDpi="4294967293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2"/>
  <sheetViews>
    <sheetView tabSelected="1" topLeftCell="A118" zoomScale="55" zoomScaleNormal="55" workbookViewId="0">
      <selection activeCell="D32" sqref="D32"/>
    </sheetView>
  </sheetViews>
  <sheetFormatPr defaultRowHeight="13.5" x14ac:dyDescent="0.25"/>
  <cols>
    <col min="1" max="1" width="7.28515625" style="160" customWidth="1"/>
    <col min="2" max="2" width="16.5703125" style="161" customWidth="1"/>
    <col min="3" max="3" width="28" style="160" customWidth="1"/>
    <col min="4" max="4" width="16.5703125" style="657" customWidth="1"/>
    <col min="5" max="5" width="28.7109375" style="160" customWidth="1"/>
    <col min="6" max="6" width="19" style="160" customWidth="1"/>
    <col min="7" max="7" width="13.5703125" style="160" customWidth="1"/>
    <col min="8" max="8" width="16.42578125" style="160" customWidth="1"/>
    <col min="9" max="9" width="9.140625" style="160" customWidth="1"/>
    <col min="10" max="10" width="26" style="160" customWidth="1"/>
    <col min="11" max="11" width="19.5703125" style="160" customWidth="1"/>
    <col min="12" max="12" width="13.85546875" style="160" customWidth="1"/>
    <col min="13" max="13" width="16.7109375" style="160" customWidth="1"/>
    <col min="14" max="14" width="23.140625" style="160" customWidth="1"/>
    <col min="15" max="15" width="12.28515625" style="160" customWidth="1"/>
    <col min="16" max="16" width="25.28515625" style="160" customWidth="1"/>
    <col min="17" max="17" width="15.5703125" style="160" customWidth="1"/>
    <col min="18" max="18" width="28.85546875" style="160" customWidth="1"/>
    <col min="19" max="19" width="24.140625" style="160" customWidth="1"/>
    <col min="20" max="20" width="26.85546875" style="160" customWidth="1"/>
    <col min="21" max="21" width="24.28515625" style="160" customWidth="1"/>
    <col min="22" max="22" width="9.140625" style="160"/>
    <col min="23" max="23" width="28.5703125" style="160" customWidth="1"/>
    <col min="24" max="25" width="9.140625" style="160"/>
    <col min="26" max="26" width="22.85546875" style="160" customWidth="1"/>
    <col min="27" max="256" width="9.140625" style="160"/>
    <col min="257" max="257" width="6.7109375" style="160" customWidth="1"/>
    <col min="258" max="258" width="15.28515625" style="160" customWidth="1"/>
    <col min="259" max="259" width="28" style="160" customWidth="1"/>
    <col min="260" max="260" width="16.5703125" style="160" customWidth="1"/>
    <col min="261" max="261" width="28.140625" style="160" customWidth="1"/>
    <col min="262" max="262" width="11.7109375" style="160" customWidth="1"/>
    <col min="263" max="263" width="13.5703125" style="160" customWidth="1"/>
    <col min="264" max="264" width="16.42578125" style="160" customWidth="1"/>
    <col min="265" max="265" width="9.140625" style="160" customWidth="1"/>
    <col min="266" max="266" width="26" style="160" customWidth="1"/>
    <col min="267" max="267" width="19.5703125" style="160" customWidth="1"/>
    <col min="268" max="268" width="13.85546875" style="160" customWidth="1"/>
    <col min="269" max="269" width="16.7109375" style="160" customWidth="1"/>
    <col min="270" max="270" width="27.140625" style="160" customWidth="1"/>
    <col min="271" max="271" width="12.28515625" style="160" customWidth="1"/>
    <col min="272" max="272" width="25.42578125" style="160" customWidth="1"/>
    <col min="273" max="273" width="12.28515625" style="160" customWidth="1"/>
    <col min="274" max="274" width="28.28515625" style="160" customWidth="1"/>
    <col min="275" max="275" width="24.140625" style="160" customWidth="1"/>
    <col min="276" max="276" width="26.85546875" style="160" customWidth="1"/>
    <col min="277" max="277" width="24.28515625" style="160" customWidth="1"/>
    <col min="278" max="278" width="9.140625" style="160"/>
    <col min="279" max="279" width="28.5703125" style="160" customWidth="1"/>
    <col min="280" max="281" width="9.140625" style="160"/>
    <col min="282" max="282" width="22.85546875" style="160" customWidth="1"/>
    <col min="283" max="512" width="9.140625" style="160"/>
    <col min="513" max="513" width="6.7109375" style="160" customWidth="1"/>
    <col min="514" max="514" width="15.28515625" style="160" customWidth="1"/>
    <col min="515" max="515" width="28" style="160" customWidth="1"/>
    <col min="516" max="516" width="16.5703125" style="160" customWidth="1"/>
    <col min="517" max="517" width="28.140625" style="160" customWidth="1"/>
    <col min="518" max="518" width="11.7109375" style="160" customWidth="1"/>
    <col min="519" max="519" width="13.5703125" style="160" customWidth="1"/>
    <col min="520" max="520" width="16.42578125" style="160" customWidth="1"/>
    <col min="521" max="521" width="9.140625" style="160" customWidth="1"/>
    <col min="522" max="522" width="26" style="160" customWidth="1"/>
    <col min="523" max="523" width="19.5703125" style="160" customWidth="1"/>
    <col min="524" max="524" width="13.85546875" style="160" customWidth="1"/>
    <col min="525" max="525" width="16.7109375" style="160" customWidth="1"/>
    <col min="526" max="526" width="27.140625" style="160" customWidth="1"/>
    <col min="527" max="527" width="12.28515625" style="160" customWidth="1"/>
    <col min="528" max="528" width="25.42578125" style="160" customWidth="1"/>
    <col min="529" max="529" width="12.28515625" style="160" customWidth="1"/>
    <col min="530" max="530" width="28.28515625" style="160" customWidth="1"/>
    <col min="531" max="531" width="24.140625" style="160" customWidth="1"/>
    <col min="532" max="532" width="26.85546875" style="160" customWidth="1"/>
    <col min="533" max="533" width="24.28515625" style="160" customWidth="1"/>
    <col min="534" max="534" width="9.140625" style="160"/>
    <col min="535" max="535" width="28.5703125" style="160" customWidth="1"/>
    <col min="536" max="537" width="9.140625" style="160"/>
    <col min="538" max="538" width="22.85546875" style="160" customWidth="1"/>
    <col min="539" max="768" width="9.140625" style="160"/>
    <col min="769" max="769" width="6.7109375" style="160" customWidth="1"/>
    <col min="770" max="770" width="15.28515625" style="160" customWidth="1"/>
    <col min="771" max="771" width="28" style="160" customWidth="1"/>
    <col min="772" max="772" width="16.5703125" style="160" customWidth="1"/>
    <col min="773" max="773" width="28.140625" style="160" customWidth="1"/>
    <col min="774" max="774" width="11.7109375" style="160" customWidth="1"/>
    <col min="775" max="775" width="13.5703125" style="160" customWidth="1"/>
    <col min="776" max="776" width="16.42578125" style="160" customWidth="1"/>
    <col min="777" max="777" width="9.140625" style="160" customWidth="1"/>
    <col min="778" max="778" width="26" style="160" customWidth="1"/>
    <col min="779" max="779" width="19.5703125" style="160" customWidth="1"/>
    <col min="780" max="780" width="13.85546875" style="160" customWidth="1"/>
    <col min="781" max="781" width="16.7109375" style="160" customWidth="1"/>
    <col min="782" max="782" width="27.140625" style="160" customWidth="1"/>
    <col min="783" max="783" width="12.28515625" style="160" customWidth="1"/>
    <col min="784" max="784" width="25.42578125" style="160" customWidth="1"/>
    <col min="785" max="785" width="12.28515625" style="160" customWidth="1"/>
    <col min="786" max="786" width="28.28515625" style="160" customWidth="1"/>
    <col min="787" max="787" width="24.140625" style="160" customWidth="1"/>
    <col min="788" max="788" width="26.85546875" style="160" customWidth="1"/>
    <col min="789" max="789" width="24.28515625" style="160" customWidth="1"/>
    <col min="790" max="790" width="9.140625" style="160"/>
    <col min="791" max="791" width="28.5703125" style="160" customWidth="1"/>
    <col min="792" max="793" width="9.140625" style="160"/>
    <col min="794" max="794" width="22.85546875" style="160" customWidth="1"/>
    <col min="795" max="1024" width="9.140625" style="160"/>
    <col min="1025" max="1025" width="6.7109375" style="160" customWidth="1"/>
    <col min="1026" max="1026" width="15.28515625" style="160" customWidth="1"/>
    <col min="1027" max="1027" width="28" style="160" customWidth="1"/>
    <col min="1028" max="1028" width="16.5703125" style="160" customWidth="1"/>
    <col min="1029" max="1029" width="28.140625" style="160" customWidth="1"/>
    <col min="1030" max="1030" width="11.7109375" style="160" customWidth="1"/>
    <col min="1031" max="1031" width="13.5703125" style="160" customWidth="1"/>
    <col min="1032" max="1032" width="16.42578125" style="160" customWidth="1"/>
    <col min="1033" max="1033" width="9.140625" style="160" customWidth="1"/>
    <col min="1034" max="1034" width="26" style="160" customWidth="1"/>
    <col min="1035" max="1035" width="19.5703125" style="160" customWidth="1"/>
    <col min="1036" max="1036" width="13.85546875" style="160" customWidth="1"/>
    <col min="1037" max="1037" width="16.7109375" style="160" customWidth="1"/>
    <col min="1038" max="1038" width="27.140625" style="160" customWidth="1"/>
    <col min="1039" max="1039" width="12.28515625" style="160" customWidth="1"/>
    <col min="1040" max="1040" width="25.42578125" style="160" customWidth="1"/>
    <col min="1041" max="1041" width="12.28515625" style="160" customWidth="1"/>
    <col min="1042" max="1042" width="28.28515625" style="160" customWidth="1"/>
    <col min="1043" max="1043" width="24.140625" style="160" customWidth="1"/>
    <col min="1044" max="1044" width="26.85546875" style="160" customWidth="1"/>
    <col min="1045" max="1045" width="24.28515625" style="160" customWidth="1"/>
    <col min="1046" max="1046" width="9.140625" style="160"/>
    <col min="1047" max="1047" width="28.5703125" style="160" customWidth="1"/>
    <col min="1048" max="1049" width="9.140625" style="160"/>
    <col min="1050" max="1050" width="22.85546875" style="160" customWidth="1"/>
    <col min="1051" max="1280" width="9.140625" style="160"/>
    <col min="1281" max="1281" width="6.7109375" style="160" customWidth="1"/>
    <col min="1282" max="1282" width="15.28515625" style="160" customWidth="1"/>
    <col min="1283" max="1283" width="28" style="160" customWidth="1"/>
    <col min="1284" max="1284" width="16.5703125" style="160" customWidth="1"/>
    <col min="1285" max="1285" width="28.140625" style="160" customWidth="1"/>
    <col min="1286" max="1286" width="11.7109375" style="160" customWidth="1"/>
    <col min="1287" max="1287" width="13.5703125" style="160" customWidth="1"/>
    <col min="1288" max="1288" width="16.42578125" style="160" customWidth="1"/>
    <col min="1289" max="1289" width="9.140625" style="160" customWidth="1"/>
    <col min="1290" max="1290" width="26" style="160" customWidth="1"/>
    <col min="1291" max="1291" width="19.5703125" style="160" customWidth="1"/>
    <col min="1292" max="1292" width="13.85546875" style="160" customWidth="1"/>
    <col min="1293" max="1293" width="16.7109375" style="160" customWidth="1"/>
    <col min="1294" max="1294" width="27.140625" style="160" customWidth="1"/>
    <col min="1295" max="1295" width="12.28515625" style="160" customWidth="1"/>
    <col min="1296" max="1296" width="25.42578125" style="160" customWidth="1"/>
    <col min="1297" max="1297" width="12.28515625" style="160" customWidth="1"/>
    <col min="1298" max="1298" width="28.28515625" style="160" customWidth="1"/>
    <col min="1299" max="1299" width="24.140625" style="160" customWidth="1"/>
    <col min="1300" max="1300" width="26.85546875" style="160" customWidth="1"/>
    <col min="1301" max="1301" width="24.28515625" style="160" customWidth="1"/>
    <col min="1302" max="1302" width="9.140625" style="160"/>
    <col min="1303" max="1303" width="28.5703125" style="160" customWidth="1"/>
    <col min="1304" max="1305" width="9.140625" style="160"/>
    <col min="1306" max="1306" width="22.85546875" style="160" customWidth="1"/>
    <col min="1307" max="1536" width="9.140625" style="160"/>
    <col min="1537" max="1537" width="6.7109375" style="160" customWidth="1"/>
    <col min="1538" max="1538" width="15.28515625" style="160" customWidth="1"/>
    <col min="1539" max="1539" width="28" style="160" customWidth="1"/>
    <col min="1540" max="1540" width="16.5703125" style="160" customWidth="1"/>
    <col min="1541" max="1541" width="28.140625" style="160" customWidth="1"/>
    <col min="1542" max="1542" width="11.7109375" style="160" customWidth="1"/>
    <col min="1543" max="1543" width="13.5703125" style="160" customWidth="1"/>
    <col min="1544" max="1544" width="16.42578125" style="160" customWidth="1"/>
    <col min="1545" max="1545" width="9.140625" style="160" customWidth="1"/>
    <col min="1546" max="1546" width="26" style="160" customWidth="1"/>
    <col min="1547" max="1547" width="19.5703125" style="160" customWidth="1"/>
    <col min="1548" max="1548" width="13.85546875" style="160" customWidth="1"/>
    <col min="1549" max="1549" width="16.7109375" style="160" customWidth="1"/>
    <col min="1550" max="1550" width="27.140625" style="160" customWidth="1"/>
    <col min="1551" max="1551" width="12.28515625" style="160" customWidth="1"/>
    <col min="1552" max="1552" width="25.42578125" style="160" customWidth="1"/>
    <col min="1553" max="1553" width="12.28515625" style="160" customWidth="1"/>
    <col min="1554" max="1554" width="28.28515625" style="160" customWidth="1"/>
    <col min="1555" max="1555" width="24.140625" style="160" customWidth="1"/>
    <col min="1556" max="1556" width="26.85546875" style="160" customWidth="1"/>
    <col min="1557" max="1557" width="24.28515625" style="160" customWidth="1"/>
    <col min="1558" max="1558" width="9.140625" style="160"/>
    <col min="1559" max="1559" width="28.5703125" style="160" customWidth="1"/>
    <col min="1560" max="1561" width="9.140625" style="160"/>
    <col min="1562" max="1562" width="22.85546875" style="160" customWidth="1"/>
    <col min="1563" max="1792" width="9.140625" style="160"/>
    <col min="1793" max="1793" width="6.7109375" style="160" customWidth="1"/>
    <col min="1794" max="1794" width="15.28515625" style="160" customWidth="1"/>
    <col min="1795" max="1795" width="28" style="160" customWidth="1"/>
    <col min="1796" max="1796" width="16.5703125" style="160" customWidth="1"/>
    <col min="1797" max="1797" width="28.140625" style="160" customWidth="1"/>
    <col min="1798" max="1798" width="11.7109375" style="160" customWidth="1"/>
    <col min="1799" max="1799" width="13.5703125" style="160" customWidth="1"/>
    <col min="1800" max="1800" width="16.42578125" style="160" customWidth="1"/>
    <col min="1801" max="1801" width="9.140625" style="160" customWidth="1"/>
    <col min="1802" max="1802" width="26" style="160" customWidth="1"/>
    <col min="1803" max="1803" width="19.5703125" style="160" customWidth="1"/>
    <col min="1804" max="1804" width="13.85546875" style="160" customWidth="1"/>
    <col min="1805" max="1805" width="16.7109375" style="160" customWidth="1"/>
    <col min="1806" max="1806" width="27.140625" style="160" customWidth="1"/>
    <col min="1807" max="1807" width="12.28515625" style="160" customWidth="1"/>
    <col min="1808" max="1808" width="25.42578125" style="160" customWidth="1"/>
    <col min="1809" max="1809" width="12.28515625" style="160" customWidth="1"/>
    <col min="1810" max="1810" width="28.28515625" style="160" customWidth="1"/>
    <col min="1811" max="1811" width="24.140625" style="160" customWidth="1"/>
    <col min="1812" max="1812" width="26.85546875" style="160" customWidth="1"/>
    <col min="1813" max="1813" width="24.28515625" style="160" customWidth="1"/>
    <col min="1814" max="1814" width="9.140625" style="160"/>
    <col min="1815" max="1815" width="28.5703125" style="160" customWidth="1"/>
    <col min="1816" max="1817" width="9.140625" style="160"/>
    <col min="1818" max="1818" width="22.85546875" style="160" customWidth="1"/>
    <col min="1819" max="2048" width="9.140625" style="160"/>
    <col min="2049" max="2049" width="6.7109375" style="160" customWidth="1"/>
    <col min="2050" max="2050" width="15.28515625" style="160" customWidth="1"/>
    <col min="2051" max="2051" width="28" style="160" customWidth="1"/>
    <col min="2052" max="2052" width="16.5703125" style="160" customWidth="1"/>
    <col min="2053" max="2053" width="28.140625" style="160" customWidth="1"/>
    <col min="2054" max="2054" width="11.7109375" style="160" customWidth="1"/>
    <col min="2055" max="2055" width="13.5703125" style="160" customWidth="1"/>
    <col min="2056" max="2056" width="16.42578125" style="160" customWidth="1"/>
    <col min="2057" max="2057" width="9.140625" style="160" customWidth="1"/>
    <col min="2058" max="2058" width="26" style="160" customWidth="1"/>
    <col min="2059" max="2059" width="19.5703125" style="160" customWidth="1"/>
    <col min="2060" max="2060" width="13.85546875" style="160" customWidth="1"/>
    <col min="2061" max="2061" width="16.7109375" style="160" customWidth="1"/>
    <col min="2062" max="2062" width="27.140625" style="160" customWidth="1"/>
    <col min="2063" max="2063" width="12.28515625" style="160" customWidth="1"/>
    <col min="2064" max="2064" width="25.42578125" style="160" customWidth="1"/>
    <col min="2065" max="2065" width="12.28515625" style="160" customWidth="1"/>
    <col min="2066" max="2066" width="28.28515625" style="160" customWidth="1"/>
    <col min="2067" max="2067" width="24.140625" style="160" customWidth="1"/>
    <col min="2068" max="2068" width="26.85546875" style="160" customWidth="1"/>
    <col min="2069" max="2069" width="24.28515625" style="160" customWidth="1"/>
    <col min="2070" max="2070" width="9.140625" style="160"/>
    <col min="2071" max="2071" width="28.5703125" style="160" customWidth="1"/>
    <col min="2072" max="2073" width="9.140625" style="160"/>
    <col min="2074" max="2074" width="22.85546875" style="160" customWidth="1"/>
    <col min="2075" max="2304" width="9.140625" style="160"/>
    <col min="2305" max="2305" width="6.7109375" style="160" customWidth="1"/>
    <col min="2306" max="2306" width="15.28515625" style="160" customWidth="1"/>
    <col min="2307" max="2307" width="28" style="160" customWidth="1"/>
    <col min="2308" max="2308" width="16.5703125" style="160" customWidth="1"/>
    <col min="2309" max="2309" width="28.140625" style="160" customWidth="1"/>
    <col min="2310" max="2310" width="11.7109375" style="160" customWidth="1"/>
    <col min="2311" max="2311" width="13.5703125" style="160" customWidth="1"/>
    <col min="2312" max="2312" width="16.42578125" style="160" customWidth="1"/>
    <col min="2313" max="2313" width="9.140625" style="160" customWidth="1"/>
    <col min="2314" max="2314" width="26" style="160" customWidth="1"/>
    <col min="2315" max="2315" width="19.5703125" style="160" customWidth="1"/>
    <col min="2316" max="2316" width="13.85546875" style="160" customWidth="1"/>
    <col min="2317" max="2317" width="16.7109375" style="160" customWidth="1"/>
    <col min="2318" max="2318" width="27.140625" style="160" customWidth="1"/>
    <col min="2319" max="2319" width="12.28515625" style="160" customWidth="1"/>
    <col min="2320" max="2320" width="25.42578125" style="160" customWidth="1"/>
    <col min="2321" max="2321" width="12.28515625" style="160" customWidth="1"/>
    <col min="2322" max="2322" width="28.28515625" style="160" customWidth="1"/>
    <col min="2323" max="2323" width="24.140625" style="160" customWidth="1"/>
    <col min="2324" max="2324" width="26.85546875" style="160" customWidth="1"/>
    <col min="2325" max="2325" width="24.28515625" style="160" customWidth="1"/>
    <col min="2326" max="2326" width="9.140625" style="160"/>
    <col min="2327" max="2327" width="28.5703125" style="160" customWidth="1"/>
    <col min="2328" max="2329" width="9.140625" style="160"/>
    <col min="2330" max="2330" width="22.85546875" style="160" customWidth="1"/>
    <col min="2331" max="2560" width="9.140625" style="160"/>
    <col min="2561" max="2561" width="6.7109375" style="160" customWidth="1"/>
    <col min="2562" max="2562" width="15.28515625" style="160" customWidth="1"/>
    <col min="2563" max="2563" width="28" style="160" customWidth="1"/>
    <col min="2564" max="2564" width="16.5703125" style="160" customWidth="1"/>
    <col min="2565" max="2565" width="28.140625" style="160" customWidth="1"/>
    <col min="2566" max="2566" width="11.7109375" style="160" customWidth="1"/>
    <col min="2567" max="2567" width="13.5703125" style="160" customWidth="1"/>
    <col min="2568" max="2568" width="16.42578125" style="160" customWidth="1"/>
    <col min="2569" max="2569" width="9.140625" style="160" customWidth="1"/>
    <col min="2570" max="2570" width="26" style="160" customWidth="1"/>
    <col min="2571" max="2571" width="19.5703125" style="160" customWidth="1"/>
    <col min="2572" max="2572" width="13.85546875" style="160" customWidth="1"/>
    <col min="2573" max="2573" width="16.7109375" style="160" customWidth="1"/>
    <col min="2574" max="2574" width="27.140625" style="160" customWidth="1"/>
    <col min="2575" max="2575" width="12.28515625" style="160" customWidth="1"/>
    <col min="2576" max="2576" width="25.42578125" style="160" customWidth="1"/>
    <col min="2577" max="2577" width="12.28515625" style="160" customWidth="1"/>
    <col min="2578" max="2578" width="28.28515625" style="160" customWidth="1"/>
    <col min="2579" max="2579" width="24.140625" style="160" customWidth="1"/>
    <col min="2580" max="2580" width="26.85546875" style="160" customWidth="1"/>
    <col min="2581" max="2581" width="24.28515625" style="160" customWidth="1"/>
    <col min="2582" max="2582" width="9.140625" style="160"/>
    <col min="2583" max="2583" width="28.5703125" style="160" customWidth="1"/>
    <col min="2584" max="2585" width="9.140625" style="160"/>
    <col min="2586" max="2586" width="22.85546875" style="160" customWidth="1"/>
    <col min="2587" max="2816" width="9.140625" style="160"/>
    <col min="2817" max="2817" width="6.7109375" style="160" customWidth="1"/>
    <col min="2818" max="2818" width="15.28515625" style="160" customWidth="1"/>
    <col min="2819" max="2819" width="28" style="160" customWidth="1"/>
    <col min="2820" max="2820" width="16.5703125" style="160" customWidth="1"/>
    <col min="2821" max="2821" width="28.140625" style="160" customWidth="1"/>
    <col min="2822" max="2822" width="11.7109375" style="160" customWidth="1"/>
    <col min="2823" max="2823" width="13.5703125" style="160" customWidth="1"/>
    <col min="2824" max="2824" width="16.42578125" style="160" customWidth="1"/>
    <col min="2825" max="2825" width="9.140625" style="160" customWidth="1"/>
    <col min="2826" max="2826" width="26" style="160" customWidth="1"/>
    <col min="2827" max="2827" width="19.5703125" style="160" customWidth="1"/>
    <col min="2828" max="2828" width="13.85546875" style="160" customWidth="1"/>
    <col min="2829" max="2829" width="16.7109375" style="160" customWidth="1"/>
    <col min="2830" max="2830" width="27.140625" style="160" customWidth="1"/>
    <col min="2831" max="2831" width="12.28515625" style="160" customWidth="1"/>
    <col min="2832" max="2832" width="25.42578125" style="160" customWidth="1"/>
    <col min="2833" max="2833" width="12.28515625" style="160" customWidth="1"/>
    <col min="2834" max="2834" width="28.28515625" style="160" customWidth="1"/>
    <col min="2835" max="2835" width="24.140625" style="160" customWidth="1"/>
    <col min="2836" max="2836" width="26.85546875" style="160" customWidth="1"/>
    <col min="2837" max="2837" width="24.28515625" style="160" customWidth="1"/>
    <col min="2838" max="2838" width="9.140625" style="160"/>
    <col min="2839" max="2839" width="28.5703125" style="160" customWidth="1"/>
    <col min="2840" max="2841" width="9.140625" style="160"/>
    <col min="2842" max="2842" width="22.85546875" style="160" customWidth="1"/>
    <col min="2843" max="3072" width="9.140625" style="160"/>
    <col min="3073" max="3073" width="6.7109375" style="160" customWidth="1"/>
    <col min="3074" max="3074" width="15.28515625" style="160" customWidth="1"/>
    <col min="3075" max="3075" width="28" style="160" customWidth="1"/>
    <col min="3076" max="3076" width="16.5703125" style="160" customWidth="1"/>
    <col min="3077" max="3077" width="28.140625" style="160" customWidth="1"/>
    <col min="3078" max="3078" width="11.7109375" style="160" customWidth="1"/>
    <col min="3079" max="3079" width="13.5703125" style="160" customWidth="1"/>
    <col min="3080" max="3080" width="16.42578125" style="160" customWidth="1"/>
    <col min="3081" max="3081" width="9.140625" style="160" customWidth="1"/>
    <col min="3082" max="3082" width="26" style="160" customWidth="1"/>
    <col min="3083" max="3083" width="19.5703125" style="160" customWidth="1"/>
    <col min="3084" max="3084" width="13.85546875" style="160" customWidth="1"/>
    <col min="3085" max="3085" width="16.7109375" style="160" customWidth="1"/>
    <col min="3086" max="3086" width="27.140625" style="160" customWidth="1"/>
    <col min="3087" max="3087" width="12.28515625" style="160" customWidth="1"/>
    <col min="3088" max="3088" width="25.42578125" style="160" customWidth="1"/>
    <col min="3089" max="3089" width="12.28515625" style="160" customWidth="1"/>
    <col min="3090" max="3090" width="28.28515625" style="160" customWidth="1"/>
    <col min="3091" max="3091" width="24.140625" style="160" customWidth="1"/>
    <col min="3092" max="3092" width="26.85546875" style="160" customWidth="1"/>
    <col min="3093" max="3093" width="24.28515625" style="160" customWidth="1"/>
    <col min="3094" max="3094" width="9.140625" style="160"/>
    <col min="3095" max="3095" width="28.5703125" style="160" customWidth="1"/>
    <col min="3096" max="3097" width="9.140625" style="160"/>
    <col min="3098" max="3098" width="22.85546875" style="160" customWidth="1"/>
    <col min="3099" max="3328" width="9.140625" style="160"/>
    <col min="3329" max="3329" width="6.7109375" style="160" customWidth="1"/>
    <col min="3330" max="3330" width="15.28515625" style="160" customWidth="1"/>
    <col min="3331" max="3331" width="28" style="160" customWidth="1"/>
    <col min="3332" max="3332" width="16.5703125" style="160" customWidth="1"/>
    <col min="3333" max="3333" width="28.140625" style="160" customWidth="1"/>
    <col min="3334" max="3334" width="11.7109375" style="160" customWidth="1"/>
    <col min="3335" max="3335" width="13.5703125" style="160" customWidth="1"/>
    <col min="3336" max="3336" width="16.42578125" style="160" customWidth="1"/>
    <col min="3337" max="3337" width="9.140625" style="160" customWidth="1"/>
    <col min="3338" max="3338" width="26" style="160" customWidth="1"/>
    <col min="3339" max="3339" width="19.5703125" style="160" customWidth="1"/>
    <col min="3340" max="3340" width="13.85546875" style="160" customWidth="1"/>
    <col min="3341" max="3341" width="16.7109375" style="160" customWidth="1"/>
    <col min="3342" max="3342" width="27.140625" style="160" customWidth="1"/>
    <col min="3343" max="3343" width="12.28515625" style="160" customWidth="1"/>
    <col min="3344" max="3344" width="25.42578125" style="160" customWidth="1"/>
    <col min="3345" max="3345" width="12.28515625" style="160" customWidth="1"/>
    <col min="3346" max="3346" width="28.28515625" style="160" customWidth="1"/>
    <col min="3347" max="3347" width="24.140625" style="160" customWidth="1"/>
    <col min="3348" max="3348" width="26.85546875" style="160" customWidth="1"/>
    <col min="3349" max="3349" width="24.28515625" style="160" customWidth="1"/>
    <col min="3350" max="3350" width="9.140625" style="160"/>
    <col min="3351" max="3351" width="28.5703125" style="160" customWidth="1"/>
    <col min="3352" max="3353" width="9.140625" style="160"/>
    <col min="3354" max="3354" width="22.85546875" style="160" customWidth="1"/>
    <col min="3355" max="3584" width="9.140625" style="160"/>
    <col min="3585" max="3585" width="6.7109375" style="160" customWidth="1"/>
    <col min="3586" max="3586" width="15.28515625" style="160" customWidth="1"/>
    <col min="3587" max="3587" width="28" style="160" customWidth="1"/>
    <col min="3588" max="3588" width="16.5703125" style="160" customWidth="1"/>
    <col min="3589" max="3589" width="28.140625" style="160" customWidth="1"/>
    <col min="3590" max="3590" width="11.7109375" style="160" customWidth="1"/>
    <col min="3591" max="3591" width="13.5703125" style="160" customWidth="1"/>
    <col min="3592" max="3592" width="16.42578125" style="160" customWidth="1"/>
    <col min="3593" max="3593" width="9.140625" style="160" customWidth="1"/>
    <col min="3594" max="3594" width="26" style="160" customWidth="1"/>
    <col min="3595" max="3595" width="19.5703125" style="160" customWidth="1"/>
    <col min="3596" max="3596" width="13.85546875" style="160" customWidth="1"/>
    <col min="3597" max="3597" width="16.7109375" style="160" customWidth="1"/>
    <col min="3598" max="3598" width="27.140625" style="160" customWidth="1"/>
    <col min="3599" max="3599" width="12.28515625" style="160" customWidth="1"/>
    <col min="3600" max="3600" width="25.42578125" style="160" customWidth="1"/>
    <col min="3601" max="3601" width="12.28515625" style="160" customWidth="1"/>
    <col min="3602" max="3602" width="28.28515625" style="160" customWidth="1"/>
    <col min="3603" max="3603" width="24.140625" style="160" customWidth="1"/>
    <col min="3604" max="3604" width="26.85546875" style="160" customWidth="1"/>
    <col min="3605" max="3605" width="24.28515625" style="160" customWidth="1"/>
    <col min="3606" max="3606" width="9.140625" style="160"/>
    <col min="3607" max="3607" width="28.5703125" style="160" customWidth="1"/>
    <col min="3608" max="3609" width="9.140625" style="160"/>
    <col min="3610" max="3610" width="22.85546875" style="160" customWidth="1"/>
    <col min="3611" max="3840" width="9.140625" style="160"/>
    <col min="3841" max="3841" width="6.7109375" style="160" customWidth="1"/>
    <col min="3842" max="3842" width="15.28515625" style="160" customWidth="1"/>
    <col min="3843" max="3843" width="28" style="160" customWidth="1"/>
    <col min="3844" max="3844" width="16.5703125" style="160" customWidth="1"/>
    <col min="3845" max="3845" width="28.140625" style="160" customWidth="1"/>
    <col min="3846" max="3846" width="11.7109375" style="160" customWidth="1"/>
    <col min="3847" max="3847" width="13.5703125" style="160" customWidth="1"/>
    <col min="3848" max="3848" width="16.42578125" style="160" customWidth="1"/>
    <col min="3849" max="3849" width="9.140625" style="160" customWidth="1"/>
    <col min="3850" max="3850" width="26" style="160" customWidth="1"/>
    <col min="3851" max="3851" width="19.5703125" style="160" customWidth="1"/>
    <col min="3852" max="3852" width="13.85546875" style="160" customWidth="1"/>
    <col min="3853" max="3853" width="16.7109375" style="160" customWidth="1"/>
    <col min="3854" max="3854" width="27.140625" style="160" customWidth="1"/>
    <col min="3855" max="3855" width="12.28515625" style="160" customWidth="1"/>
    <col min="3856" max="3856" width="25.42578125" style="160" customWidth="1"/>
    <col min="3857" max="3857" width="12.28515625" style="160" customWidth="1"/>
    <col min="3858" max="3858" width="28.28515625" style="160" customWidth="1"/>
    <col min="3859" max="3859" width="24.140625" style="160" customWidth="1"/>
    <col min="3860" max="3860" width="26.85546875" style="160" customWidth="1"/>
    <col min="3861" max="3861" width="24.28515625" style="160" customWidth="1"/>
    <col min="3862" max="3862" width="9.140625" style="160"/>
    <col min="3863" max="3863" width="28.5703125" style="160" customWidth="1"/>
    <col min="3864" max="3865" width="9.140625" style="160"/>
    <col min="3866" max="3866" width="22.85546875" style="160" customWidth="1"/>
    <col min="3867" max="4096" width="9.140625" style="160"/>
    <col min="4097" max="4097" width="6.7109375" style="160" customWidth="1"/>
    <col min="4098" max="4098" width="15.28515625" style="160" customWidth="1"/>
    <col min="4099" max="4099" width="28" style="160" customWidth="1"/>
    <col min="4100" max="4100" width="16.5703125" style="160" customWidth="1"/>
    <col min="4101" max="4101" width="28.140625" style="160" customWidth="1"/>
    <col min="4102" max="4102" width="11.7109375" style="160" customWidth="1"/>
    <col min="4103" max="4103" width="13.5703125" style="160" customWidth="1"/>
    <col min="4104" max="4104" width="16.42578125" style="160" customWidth="1"/>
    <col min="4105" max="4105" width="9.140625" style="160" customWidth="1"/>
    <col min="4106" max="4106" width="26" style="160" customWidth="1"/>
    <col min="4107" max="4107" width="19.5703125" style="160" customWidth="1"/>
    <col min="4108" max="4108" width="13.85546875" style="160" customWidth="1"/>
    <col min="4109" max="4109" width="16.7109375" style="160" customWidth="1"/>
    <col min="4110" max="4110" width="27.140625" style="160" customWidth="1"/>
    <col min="4111" max="4111" width="12.28515625" style="160" customWidth="1"/>
    <col min="4112" max="4112" width="25.42578125" style="160" customWidth="1"/>
    <col min="4113" max="4113" width="12.28515625" style="160" customWidth="1"/>
    <col min="4114" max="4114" width="28.28515625" style="160" customWidth="1"/>
    <col min="4115" max="4115" width="24.140625" style="160" customWidth="1"/>
    <col min="4116" max="4116" width="26.85546875" style="160" customWidth="1"/>
    <col min="4117" max="4117" width="24.28515625" style="160" customWidth="1"/>
    <col min="4118" max="4118" width="9.140625" style="160"/>
    <col min="4119" max="4119" width="28.5703125" style="160" customWidth="1"/>
    <col min="4120" max="4121" width="9.140625" style="160"/>
    <col min="4122" max="4122" width="22.85546875" style="160" customWidth="1"/>
    <col min="4123" max="4352" width="9.140625" style="160"/>
    <col min="4353" max="4353" width="6.7109375" style="160" customWidth="1"/>
    <col min="4354" max="4354" width="15.28515625" style="160" customWidth="1"/>
    <col min="4355" max="4355" width="28" style="160" customWidth="1"/>
    <col min="4356" max="4356" width="16.5703125" style="160" customWidth="1"/>
    <col min="4357" max="4357" width="28.140625" style="160" customWidth="1"/>
    <col min="4358" max="4358" width="11.7109375" style="160" customWidth="1"/>
    <col min="4359" max="4359" width="13.5703125" style="160" customWidth="1"/>
    <col min="4360" max="4360" width="16.42578125" style="160" customWidth="1"/>
    <col min="4361" max="4361" width="9.140625" style="160" customWidth="1"/>
    <col min="4362" max="4362" width="26" style="160" customWidth="1"/>
    <col min="4363" max="4363" width="19.5703125" style="160" customWidth="1"/>
    <col min="4364" max="4364" width="13.85546875" style="160" customWidth="1"/>
    <col min="4365" max="4365" width="16.7109375" style="160" customWidth="1"/>
    <col min="4366" max="4366" width="27.140625" style="160" customWidth="1"/>
    <col min="4367" max="4367" width="12.28515625" style="160" customWidth="1"/>
    <col min="4368" max="4368" width="25.42578125" style="160" customWidth="1"/>
    <col min="4369" max="4369" width="12.28515625" style="160" customWidth="1"/>
    <col min="4370" max="4370" width="28.28515625" style="160" customWidth="1"/>
    <col min="4371" max="4371" width="24.140625" style="160" customWidth="1"/>
    <col min="4372" max="4372" width="26.85546875" style="160" customWidth="1"/>
    <col min="4373" max="4373" width="24.28515625" style="160" customWidth="1"/>
    <col min="4374" max="4374" width="9.140625" style="160"/>
    <col min="4375" max="4375" width="28.5703125" style="160" customWidth="1"/>
    <col min="4376" max="4377" width="9.140625" style="160"/>
    <col min="4378" max="4378" width="22.85546875" style="160" customWidth="1"/>
    <col min="4379" max="4608" width="9.140625" style="160"/>
    <col min="4609" max="4609" width="6.7109375" style="160" customWidth="1"/>
    <col min="4610" max="4610" width="15.28515625" style="160" customWidth="1"/>
    <col min="4611" max="4611" width="28" style="160" customWidth="1"/>
    <col min="4612" max="4612" width="16.5703125" style="160" customWidth="1"/>
    <col min="4613" max="4613" width="28.140625" style="160" customWidth="1"/>
    <col min="4614" max="4614" width="11.7109375" style="160" customWidth="1"/>
    <col min="4615" max="4615" width="13.5703125" style="160" customWidth="1"/>
    <col min="4616" max="4616" width="16.42578125" style="160" customWidth="1"/>
    <col min="4617" max="4617" width="9.140625" style="160" customWidth="1"/>
    <col min="4618" max="4618" width="26" style="160" customWidth="1"/>
    <col min="4619" max="4619" width="19.5703125" style="160" customWidth="1"/>
    <col min="4620" max="4620" width="13.85546875" style="160" customWidth="1"/>
    <col min="4621" max="4621" width="16.7109375" style="160" customWidth="1"/>
    <col min="4622" max="4622" width="27.140625" style="160" customWidth="1"/>
    <col min="4623" max="4623" width="12.28515625" style="160" customWidth="1"/>
    <col min="4624" max="4624" width="25.42578125" style="160" customWidth="1"/>
    <col min="4625" max="4625" width="12.28515625" style="160" customWidth="1"/>
    <col min="4626" max="4626" width="28.28515625" style="160" customWidth="1"/>
    <col min="4627" max="4627" width="24.140625" style="160" customWidth="1"/>
    <col min="4628" max="4628" width="26.85546875" style="160" customWidth="1"/>
    <col min="4629" max="4629" width="24.28515625" style="160" customWidth="1"/>
    <col min="4630" max="4630" width="9.140625" style="160"/>
    <col min="4631" max="4631" width="28.5703125" style="160" customWidth="1"/>
    <col min="4632" max="4633" width="9.140625" style="160"/>
    <col min="4634" max="4634" width="22.85546875" style="160" customWidth="1"/>
    <col min="4635" max="4864" width="9.140625" style="160"/>
    <col min="4865" max="4865" width="6.7109375" style="160" customWidth="1"/>
    <col min="4866" max="4866" width="15.28515625" style="160" customWidth="1"/>
    <col min="4867" max="4867" width="28" style="160" customWidth="1"/>
    <col min="4868" max="4868" width="16.5703125" style="160" customWidth="1"/>
    <col min="4869" max="4869" width="28.140625" style="160" customWidth="1"/>
    <col min="4870" max="4870" width="11.7109375" style="160" customWidth="1"/>
    <col min="4871" max="4871" width="13.5703125" style="160" customWidth="1"/>
    <col min="4872" max="4872" width="16.42578125" style="160" customWidth="1"/>
    <col min="4873" max="4873" width="9.140625" style="160" customWidth="1"/>
    <col min="4874" max="4874" width="26" style="160" customWidth="1"/>
    <col min="4875" max="4875" width="19.5703125" style="160" customWidth="1"/>
    <col min="4876" max="4876" width="13.85546875" style="160" customWidth="1"/>
    <col min="4877" max="4877" width="16.7109375" style="160" customWidth="1"/>
    <col min="4878" max="4878" width="27.140625" style="160" customWidth="1"/>
    <col min="4879" max="4879" width="12.28515625" style="160" customWidth="1"/>
    <col min="4880" max="4880" width="25.42578125" style="160" customWidth="1"/>
    <col min="4881" max="4881" width="12.28515625" style="160" customWidth="1"/>
    <col min="4882" max="4882" width="28.28515625" style="160" customWidth="1"/>
    <col min="4883" max="4883" width="24.140625" style="160" customWidth="1"/>
    <col min="4884" max="4884" width="26.85546875" style="160" customWidth="1"/>
    <col min="4885" max="4885" width="24.28515625" style="160" customWidth="1"/>
    <col min="4886" max="4886" width="9.140625" style="160"/>
    <col min="4887" max="4887" width="28.5703125" style="160" customWidth="1"/>
    <col min="4888" max="4889" width="9.140625" style="160"/>
    <col min="4890" max="4890" width="22.85546875" style="160" customWidth="1"/>
    <col min="4891" max="5120" width="9.140625" style="160"/>
    <col min="5121" max="5121" width="6.7109375" style="160" customWidth="1"/>
    <col min="5122" max="5122" width="15.28515625" style="160" customWidth="1"/>
    <col min="5123" max="5123" width="28" style="160" customWidth="1"/>
    <col min="5124" max="5124" width="16.5703125" style="160" customWidth="1"/>
    <col min="5125" max="5125" width="28.140625" style="160" customWidth="1"/>
    <col min="5126" max="5126" width="11.7109375" style="160" customWidth="1"/>
    <col min="5127" max="5127" width="13.5703125" style="160" customWidth="1"/>
    <col min="5128" max="5128" width="16.42578125" style="160" customWidth="1"/>
    <col min="5129" max="5129" width="9.140625" style="160" customWidth="1"/>
    <col min="5130" max="5130" width="26" style="160" customWidth="1"/>
    <col min="5131" max="5131" width="19.5703125" style="160" customWidth="1"/>
    <col min="5132" max="5132" width="13.85546875" style="160" customWidth="1"/>
    <col min="5133" max="5133" width="16.7109375" style="160" customWidth="1"/>
    <col min="5134" max="5134" width="27.140625" style="160" customWidth="1"/>
    <col min="5135" max="5135" width="12.28515625" style="160" customWidth="1"/>
    <col min="5136" max="5136" width="25.42578125" style="160" customWidth="1"/>
    <col min="5137" max="5137" width="12.28515625" style="160" customWidth="1"/>
    <col min="5138" max="5138" width="28.28515625" style="160" customWidth="1"/>
    <col min="5139" max="5139" width="24.140625" style="160" customWidth="1"/>
    <col min="5140" max="5140" width="26.85546875" style="160" customWidth="1"/>
    <col min="5141" max="5141" width="24.28515625" style="160" customWidth="1"/>
    <col min="5142" max="5142" width="9.140625" style="160"/>
    <col min="5143" max="5143" width="28.5703125" style="160" customWidth="1"/>
    <col min="5144" max="5145" width="9.140625" style="160"/>
    <col min="5146" max="5146" width="22.85546875" style="160" customWidth="1"/>
    <col min="5147" max="5376" width="9.140625" style="160"/>
    <col min="5377" max="5377" width="6.7109375" style="160" customWidth="1"/>
    <col min="5378" max="5378" width="15.28515625" style="160" customWidth="1"/>
    <col min="5379" max="5379" width="28" style="160" customWidth="1"/>
    <col min="5380" max="5380" width="16.5703125" style="160" customWidth="1"/>
    <col min="5381" max="5381" width="28.140625" style="160" customWidth="1"/>
    <col min="5382" max="5382" width="11.7109375" style="160" customWidth="1"/>
    <col min="5383" max="5383" width="13.5703125" style="160" customWidth="1"/>
    <col min="5384" max="5384" width="16.42578125" style="160" customWidth="1"/>
    <col min="5385" max="5385" width="9.140625" style="160" customWidth="1"/>
    <col min="5386" max="5386" width="26" style="160" customWidth="1"/>
    <col min="5387" max="5387" width="19.5703125" style="160" customWidth="1"/>
    <col min="5388" max="5388" width="13.85546875" style="160" customWidth="1"/>
    <col min="5389" max="5389" width="16.7109375" style="160" customWidth="1"/>
    <col min="5390" max="5390" width="27.140625" style="160" customWidth="1"/>
    <col min="5391" max="5391" width="12.28515625" style="160" customWidth="1"/>
    <col min="5392" max="5392" width="25.42578125" style="160" customWidth="1"/>
    <col min="5393" max="5393" width="12.28515625" style="160" customWidth="1"/>
    <col min="5394" max="5394" width="28.28515625" style="160" customWidth="1"/>
    <col min="5395" max="5395" width="24.140625" style="160" customWidth="1"/>
    <col min="5396" max="5396" width="26.85546875" style="160" customWidth="1"/>
    <col min="5397" max="5397" width="24.28515625" style="160" customWidth="1"/>
    <col min="5398" max="5398" width="9.140625" style="160"/>
    <col min="5399" max="5399" width="28.5703125" style="160" customWidth="1"/>
    <col min="5400" max="5401" width="9.140625" style="160"/>
    <col min="5402" max="5402" width="22.85546875" style="160" customWidth="1"/>
    <col min="5403" max="5632" width="9.140625" style="160"/>
    <col min="5633" max="5633" width="6.7109375" style="160" customWidth="1"/>
    <col min="5634" max="5634" width="15.28515625" style="160" customWidth="1"/>
    <col min="5635" max="5635" width="28" style="160" customWidth="1"/>
    <col min="5636" max="5636" width="16.5703125" style="160" customWidth="1"/>
    <col min="5637" max="5637" width="28.140625" style="160" customWidth="1"/>
    <col min="5638" max="5638" width="11.7109375" style="160" customWidth="1"/>
    <col min="5639" max="5639" width="13.5703125" style="160" customWidth="1"/>
    <col min="5640" max="5640" width="16.42578125" style="160" customWidth="1"/>
    <col min="5641" max="5641" width="9.140625" style="160" customWidth="1"/>
    <col min="5642" max="5642" width="26" style="160" customWidth="1"/>
    <col min="5643" max="5643" width="19.5703125" style="160" customWidth="1"/>
    <col min="5644" max="5644" width="13.85546875" style="160" customWidth="1"/>
    <col min="5645" max="5645" width="16.7109375" style="160" customWidth="1"/>
    <col min="5646" max="5646" width="27.140625" style="160" customWidth="1"/>
    <col min="5647" max="5647" width="12.28515625" style="160" customWidth="1"/>
    <col min="5648" max="5648" width="25.42578125" style="160" customWidth="1"/>
    <col min="5649" max="5649" width="12.28515625" style="160" customWidth="1"/>
    <col min="5650" max="5650" width="28.28515625" style="160" customWidth="1"/>
    <col min="5651" max="5651" width="24.140625" style="160" customWidth="1"/>
    <col min="5652" max="5652" width="26.85546875" style="160" customWidth="1"/>
    <col min="5653" max="5653" width="24.28515625" style="160" customWidth="1"/>
    <col min="5654" max="5654" width="9.140625" style="160"/>
    <col min="5655" max="5655" width="28.5703125" style="160" customWidth="1"/>
    <col min="5656" max="5657" width="9.140625" style="160"/>
    <col min="5658" max="5658" width="22.85546875" style="160" customWidth="1"/>
    <col min="5659" max="5888" width="9.140625" style="160"/>
    <col min="5889" max="5889" width="6.7109375" style="160" customWidth="1"/>
    <col min="5890" max="5890" width="15.28515625" style="160" customWidth="1"/>
    <col min="5891" max="5891" width="28" style="160" customWidth="1"/>
    <col min="5892" max="5892" width="16.5703125" style="160" customWidth="1"/>
    <col min="5893" max="5893" width="28.140625" style="160" customWidth="1"/>
    <col min="5894" max="5894" width="11.7109375" style="160" customWidth="1"/>
    <col min="5895" max="5895" width="13.5703125" style="160" customWidth="1"/>
    <col min="5896" max="5896" width="16.42578125" style="160" customWidth="1"/>
    <col min="5897" max="5897" width="9.140625" style="160" customWidth="1"/>
    <col min="5898" max="5898" width="26" style="160" customWidth="1"/>
    <col min="5899" max="5899" width="19.5703125" style="160" customWidth="1"/>
    <col min="5900" max="5900" width="13.85546875" style="160" customWidth="1"/>
    <col min="5901" max="5901" width="16.7109375" style="160" customWidth="1"/>
    <col min="5902" max="5902" width="27.140625" style="160" customWidth="1"/>
    <col min="5903" max="5903" width="12.28515625" style="160" customWidth="1"/>
    <col min="5904" max="5904" width="25.42578125" style="160" customWidth="1"/>
    <col min="5905" max="5905" width="12.28515625" style="160" customWidth="1"/>
    <col min="5906" max="5906" width="28.28515625" style="160" customWidth="1"/>
    <col min="5907" max="5907" width="24.140625" style="160" customWidth="1"/>
    <col min="5908" max="5908" width="26.85546875" style="160" customWidth="1"/>
    <col min="5909" max="5909" width="24.28515625" style="160" customWidth="1"/>
    <col min="5910" max="5910" width="9.140625" style="160"/>
    <col min="5911" max="5911" width="28.5703125" style="160" customWidth="1"/>
    <col min="5912" max="5913" width="9.140625" style="160"/>
    <col min="5914" max="5914" width="22.85546875" style="160" customWidth="1"/>
    <col min="5915" max="6144" width="9.140625" style="160"/>
    <col min="6145" max="6145" width="6.7109375" style="160" customWidth="1"/>
    <col min="6146" max="6146" width="15.28515625" style="160" customWidth="1"/>
    <col min="6147" max="6147" width="28" style="160" customWidth="1"/>
    <col min="6148" max="6148" width="16.5703125" style="160" customWidth="1"/>
    <col min="6149" max="6149" width="28.140625" style="160" customWidth="1"/>
    <col min="6150" max="6150" width="11.7109375" style="160" customWidth="1"/>
    <col min="6151" max="6151" width="13.5703125" style="160" customWidth="1"/>
    <col min="6152" max="6152" width="16.42578125" style="160" customWidth="1"/>
    <col min="6153" max="6153" width="9.140625" style="160" customWidth="1"/>
    <col min="6154" max="6154" width="26" style="160" customWidth="1"/>
    <col min="6155" max="6155" width="19.5703125" style="160" customWidth="1"/>
    <col min="6156" max="6156" width="13.85546875" style="160" customWidth="1"/>
    <col min="6157" max="6157" width="16.7109375" style="160" customWidth="1"/>
    <col min="6158" max="6158" width="27.140625" style="160" customWidth="1"/>
    <col min="6159" max="6159" width="12.28515625" style="160" customWidth="1"/>
    <col min="6160" max="6160" width="25.42578125" style="160" customWidth="1"/>
    <col min="6161" max="6161" width="12.28515625" style="160" customWidth="1"/>
    <col min="6162" max="6162" width="28.28515625" style="160" customWidth="1"/>
    <col min="6163" max="6163" width="24.140625" style="160" customWidth="1"/>
    <col min="6164" max="6164" width="26.85546875" style="160" customWidth="1"/>
    <col min="6165" max="6165" width="24.28515625" style="160" customWidth="1"/>
    <col min="6166" max="6166" width="9.140625" style="160"/>
    <col min="6167" max="6167" width="28.5703125" style="160" customWidth="1"/>
    <col min="6168" max="6169" width="9.140625" style="160"/>
    <col min="6170" max="6170" width="22.85546875" style="160" customWidth="1"/>
    <col min="6171" max="6400" width="9.140625" style="160"/>
    <col min="6401" max="6401" width="6.7109375" style="160" customWidth="1"/>
    <col min="6402" max="6402" width="15.28515625" style="160" customWidth="1"/>
    <col min="6403" max="6403" width="28" style="160" customWidth="1"/>
    <col min="6404" max="6404" width="16.5703125" style="160" customWidth="1"/>
    <col min="6405" max="6405" width="28.140625" style="160" customWidth="1"/>
    <col min="6406" max="6406" width="11.7109375" style="160" customWidth="1"/>
    <col min="6407" max="6407" width="13.5703125" style="160" customWidth="1"/>
    <col min="6408" max="6408" width="16.42578125" style="160" customWidth="1"/>
    <col min="6409" max="6409" width="9.140625" style="160" customWidth="1"/>
    <col min="6410" max="6410" width="26" style="160" customWidth="1"/>
    <col min="6411" max="6411" width="19.5703125" style="160" customWidth="1"/>
    <col min="6412" max="6412" width="13.85546875" style="160" customWidth="1"/>
    <col min="6413" max="6413" width="16.7109375" style="160" customWidth="1"/>
    <col min="6414" max="6414" width="27.140625" style="160" customWidth="1"/>
    <col min="6415" max="6415" width="12.28515625" style="160" customWidth="1"/>
    <col min="6416" max="6416" width="25.42578125" style="160" customWidth="1"/>
    <col min="6417" max="6417" width="12.28515625" style="160" customWidth="1"/>
    <col min="6418" max="6418" width="28.28515625" style="160" customWidth="1"/>
    <col min="6419" max="6419" width="24.140625" style="160" customWidth="1"/>
    <col min="6420" max="6420" width="26.85546875" style="160" customWidth="1"/>
    <col min="6421" max="6421" width="24.28515625" style="160" customWidth="1"/>
    <col min="6422" max="6422" width="9.140625" style="160"/>
    <col min="6423" max="6423" width="28.5703125" style="160" customWidth="1"/>
    <col min="6424" max="6425" width="9.140625" style="160"/>
    <col min="6426" max="6426" width="22.85546875" style="160" customWidth="1"/>
    <col min="6427" max="6656" width="9.140625" style="160"/>
    <col min="6657" max="6657" width="6.7109375" style="160" customWidth="1"/>
    <col min="6658" max="6658" width="15.28515625" style="160" customWidth="1"/>
    <col min="6659" max="6659" width="28" style="160" customWidth="1"/>
    <col min="6660" max="6660" width="16.5703125" style="160" customWidth="1"/>
    <col min="6661" max="6661" width="28.140625" style="160" customWidth="1"/>
    <col min="6662" max="6662" width="11.7109375" style="160" customWidth="1"/>
    <col min="6663" max="6663" width="13.5703125" style="160" customWidth="1"/>
    <col min="6664" max="6664" width="16.42578125" style="160" customWidth="1"/>
    <col min="6665" max="6665" width="9.140625" style="160" customWidth="1"/>
    <col min="6666" max="6666" width="26" style="160" customWidth="1"/>
    <col min="6667" max="6667" width="19.5703125" style="160" customWidth="1"/>
    <col min="6668" max="6668" width="13.85546875" style="160" customWidth="1"/>
    <col min="6669" max="6669" width="16.7109375" style="160" customWidth="1"/>
    <col min="6670" max="6670" width="27.140625" style="160" customWidth="1"/>
    <col min="6671" max="6671" width="12.28515625" style="160" customWidth="1"/>
    <col min="6672" max="6672" width="25.42578125" style="160" customWidth="1"/>
    <col min="6673" max="6673" width="12.28515625" style="160" customWidth="1"/>
    <col min="6674" max="6674" width="28.28515625" style="160" customWidth="1"/>
    <col min="6675" max="6675" width="24.140625" style="160" customWidth="1"/>
    <col min="6676" max="6676" width="26.85546875" style="160" customWidth="1"/>
    <col min="6677" max="6677" width="24.28515625" style="160" customWidth="1"/>
    <col min="6678" max="6678" width="9.140625" style="160"/>
    <col min="6679" max="6679" width="28.5703125" style="160" customWidth="1"/>
    <col min="6680" max="6681" width="9.140625" style="160"/>
    <col min="6682" max="6682" width="22.85546875" style="160" customWidth="1"/>
    <col min="6683" max="6912" width="9.140625" style="160"/>
    <col min="6913" max="6913" width="6.7109375" style="160" customWidth="1"/>
    <col min="6914" max="6914" width="15.28515625" style="160" customWidth="1"/>
    <col min="6915" max="6915" width="28" style="160" customWidth="1"/>
    <col min="6916" max="6916" width="16.5703125" style="160" customWidth="1"/>
    <col min="6917" max="6917" width="28.140625" style="160" customWidth="1"/>
    <col min="6918" max="6918" width="11.7109375" style="160" customWidth="1"/>
    <col min="6919" max="6919" width="13.5703125" style="160" customWidth="1"/>
    <col min="6920" max="6920" width="16.42578125" style="160" customWidth="1"/>
    <col min="6921" max="6921" width="9.140625" style="160" customWidth="1"/>
    <col min="6922" max="6922" width="26" style="160" customWidth="1"/>
    <col min="6923" max="6923" width="19.5703125" style="160" customWidth="1"/>
    <col min="6924" max="6924" width="13.85546875" style="160" customWidth="1"/>
    <col min="6925" max="6925" width="16.7109375" style="160" customWidth="1"/>
    <col min="6926" max="6926" width="27.140625" style="160" customWidth="1"/>
    <col min="6927" max="6927" width="12.28515625" style="160" customWidth="1"/>
    <col min="6928" max="6928" width="25.42578125" style="160" customWidth="1"/>
    <col min="6929" max="6929" width="12.28515625" style="160" customWidth="1"/>
    <col min="6930" max="6930" width="28.28515625" style="160" customWidth="1"/>
    <col min="6931" max="6931" width="24.140625" style="160" customWidth="1"/>
    <col min="6932" max="6932" width="26.85546875" style="160" customWidth="1"/>
    <col min="6933" max="6933" width="24.28515625" style="160" customWidth="1"/>
    <col min="6934" max="6934" width="9.140625" style="160"/>
    <col min="6935" max="6935" width="28.5703125" style="160" customWidth="1"/>
    <col min="6936" max="6937" width="9.140625" style="160"/>
    <col min="6938" max="6938" width="22.85546875" style="160" customWidth="1"/>
    <col min="6939" max="7168" width="9.140625" style="160"/>
    <col min="7169" max="7169" width="6.7109375" style="160" customWidth="1"/>
    <col min="7170" max="7170" width="15.28515625" style="160" customWidth="1"/>
    <col min="7171" max="7171" width="28" style="160" customWidth="1"/>
    <col min="7172" max="7172" width="16.5703125" style="160" customWidth="1"/>
    <col min="7173" max="7173" width="28.140625" style="160" customWidth="1"/>
    <col min="7174" max="7174" width="11.7109375" style="160" customWidth="1"/>
    <col min="7175" max="7175" width="13.5703125" style="160" customWidth="1"/>
    <col min="7176" max="7176" width="16.42578125" style="160" customWidth="1"/>
    <col min="7177" max="7177" width="9.140625" style="160" customWidth="1"/>
    <col min="7178" max="7178" width="26" style="160" customWidth="1"/>
    <col min="7179" max="7179" width="19.5703125" style="160" customWidth="1"/>
    <col min="7180" max="7180" width="13.85546875" style="160" customWidth="1"/>
    <col min="7181" max="7181" width="16.7109375" style="160" customWidth="1"/>
    <col min="7182" max="7182" width="27.140625" style="160" customWidth="1"/>
    <col min="7183" max="7183" width="12.28515625" style="160" customWidth="1"/>
    <col min="7184" max="7184" width="25.42578125" style="160" customWidth="1"/>
    <col min="7185" max="7185" width="12.28515625" style="160" customWidth="1"/>
    <col min="7186" max="7186" width="28.28515625" style="160" customWidth="1"/>
    <col min="7187" max="7187" width="24.140625" style="160" customWidth="1"/>
    <col min="7188" max="7188" width="26.85546875" style="160" customWidth="1"/>
    <col min="7189" max="7189" width="24.28515625" style="160" customWidth="1"/>
    <col min="7190" max="7190" width="9.140625" style="160"/>
    <col min="7191" max="7191" width="28.5703125" style="160" customWidth="1"/>
    <col min="7192" max="7193" width="9.140625" style="160"/>
    <col min="7194" max="7194" width="22.85546875" style="160" customWidth="1"/>
    <col min="7195" max="7424" width="9.140625" style="160"/>
    <col min="7425" max="7425" width="6.7109375" style="160" customWidth="1"/>
    <col min="7426" max="7426" width="15.28515625" style="160" customWidth="1"/>
    <col min="7427" max="7427" width="28" style="160" customWidth="1"/>
    <col min="7428" max="7428" width="16.5703125" style="160" customWidth="1"/>
    <col min="7429" max="7429" width="28.140625" style="160" customWidth="1"/>
    <col min="7430" max="7430" width="11.7109375" style="160" customWidth="1"/>
    <col min="7431" max="7431" width="13.5703125" style="160" customWidth="1"/>
    <col min="7432" max="7432" width="16.42578125" style="160" customWidth="1"/>
    <col min="7433" max="7433" width="9.140625" style="160" customWidth="1"/>
    <col min="7434" max="7434" width="26" style="160" customWidth="1"/>
    <col min="7435" max="7435" width="19.5703125" style="160" customWidth="1"/>
    <col min="7436" max="7436" width="13.85546875" style="160" customWidth="1"/>
    <col min="7437" max="7437" width="16.7109375" style="160" customWidth="1"/>
    <col min="7438" max="7438" width="27.140625" style="160" customWidth="1"/>
    <col min="7439" max="7439" width="12.28515625" style="160" customWidth="1"/>
    <col min="7440" max="7440" width="25.42578125" style="160" customWidth="1"/>
    <col min="7441" max="7441" width="12.28515625" style="160" customWidth="1"/>
    <col min="7442" max="7442" width="28.28515625" style="160" customWidth="1"/>
    <col min="7443" max="7443" width="24.140625" style="160" customWidth="1"/>
    <col min="7444" max="7444" width="26.85546875" style="160" customWidth="1"/>
    <col min="7445" max="7445" width="24.28515625" style="160" customWidth="1"/>
    <col min="7446" max="7446" width="9.140625" style="160"/>
    <col min="7447" max="7447" width="28.5703125" style="160" customWidth="1"/>
    <col min="7448" max="7449" width="9.140625" style="160"/>
    <col min="7450" max="7450" width="22.85546875" style="160" customWidth="1"/>
    <col min="7451" max="7680" width="9.140625" style="160"/>
    <col min="7681" max="7681" width="6.7109375" style="160" customWidth="1"/>
    <col min="7682" max="7682" width="15.28515625" style="160" customWidth="1"/>
    <col min="7683" max="7683" width="28" style="160" customWidth="1"/>
    <col min="7684" max="7684" width="16.5703125" style="160" customWidth="1"/>
    <col min="7685" max="7685" width="28.140625" style="160" customWidth="1"/>
    <col min="7686" max="7686" width="11.7109375" style="160" customWidth="1"/>
    <col min="7687" max="7687" width="13.5703125" style="160" customWidth="1"/>
    <col min="7688" max="7688" width="16.42578125" style="160" customWidth="1"/>
    <col min="7689" max="7689" width="9.140625" style="160" customWidth="1"/>
    <col min="7690" max="7690" width="26" style="160" customWidth="1"/>
    <col min="7691" max="7691" width="19.5703125" style="160" customWidth="1"/>
    <col min="7692" max="7692" width="13.85546875" style="160" customWidth="1"/>
    <col min="7693" max="7693" width="16.7109375" style="160" customWidth="1"/>
    <col min="7694" max="7694" width="27.140625" style="160" customWidth="1"/>
    <col min="7695" max="7695" width="12.28515625" style="160" customWidth="1"/>
    <col min="7696" max="7696" width="25.42578125" style="160" customWidth="1"/>
    <col min="7697" max="7697" width="12.28515625" style="160" customWidth="1"/>
    <col min="7698" max="7698" width="28.28515625" style="160" customWidth="1"/>
    <col min="7699" max="7699" width="24.140625" style="160" customWidth="1"/>
    <col min="7700" max="7700" width="26.85546875" style="160" customWidth="1"/>
    <col min="7701" max="7701" width="24.28515625" style="160" customWidth="1"/>
    <col min="7702" max="7702" width="9.140625" style="160"/>
    <col min="7703" max="7703" width="28.5703125" style="160" customWidth="1"/>
    <col min="7704" max="7705" width="9.140625" style="160"/>
    <col min="7706" max="7706" width="22.85546875" style="160" customWidth="1"/>
    <col min="7707" max="7936" width="9.140625" style="160"/>
    <col min="7937" max="7937" width="6.7109375" style="160" customWidth="1"/>
    <col min="7938" max="7938" width="15.28515625" style="160" customWidth="1"/>
    <col min="7939" max="7939" width="28" style="160" customWidth="1"/>
    <col min="7940" max="7940" width="16.5703125" style="160" customWidth="1"/>
    <col min="7941" max="7941" width="28.140625" style="160" customWidth="1"/>
    <col min="7942" max="7942" width="11.7109375" style="160" customWidth="1"/>
    <col min="7943" max="7943" width="13.5703125" style="160" customWidth="1"/>
    <col min="7944" max="7944" width="16.42578125" style="160" customWidth="1"/>
    <col min="7945" max="7945" width="9.140625" style="160" customWidth="1"/>
    <col min="7946" max="7946" width="26" style="160" customWidth="1"/>
    <col min="7947" max="7947" width="19.5703125" style="160" customWidth="1"/>
    <col min="7948" max="7948" width="13.85546875" style="160" customWidth="1"/>
    <col min="7949" max="7949" width="16.7109375" style="160" customWidth="1"/>
    <col min="7950" max="7950" width="27.140625" style="160" customWidth="1"/>
    <col min="7951" max="7951" width="12.28515625" style="160" customWidth="1"/>
    <col min="7952" max="7952" width="25.42578125" style="160" customWidth="1"/>
    <col min="7953" max="7953" width="12.28515625" style="160" customWidth="1"/>
    <col min="7954" max="7954" width="28.28515625" style="160" customWidth="1"/>
    <col min="7955" max="7955" width="24.140625" style="160" customWidth="1"/>
    <col min="7956" max="7956" width="26.85546875" style="160" customWidth="1"/>
    <col min="7957" max="7957" width="24.28515625" style="160" customWidth="1"/>
    <col min="7958" max="7958" width="9.140625" style="160"/>
    <col min="7959" max="7959" width="28.5703125" style="160" customWidth="1"/>
    <col min="7960" max="7961" width="9.140625" style="160"/>
    <col min="7962" max="7962" width="22.85546875" style="160" customWidth="1"/>
    <col min="7963" max="8192" width="9.140625" style="160"/>
    <col min="8193" max="8193" width="6.7109375" style="160" customWidth="1"/>
    <col min="8194" max="8194" width="15.28515625" style="160" customWidth="1"/>
    <col min="8195" max="8195" width="28" style="160" customWidth="1"/>
    <col min="8196" max="8196" width="16.5703125" style="160" customWidth="1"/>
    <col min="8197" max="8197" width="28.140625" style="160" customWidth="1"/>
    <col min="8198" max="8198" width="11.7109375" style="160" customWidth="1"/>
    <col min="8199" max="8199" width="13.5703125" style="160" customWidth="1"/>
    <col min="8200" max="8200" width="16.42578125" style="160" customWidth="1"/>
    <col min="8201" max="8201" width="9.140625" style="160" customWidth="1"/>
    <col min="8202" max="8202" width="26" style="160" customWidth="1"/>
    <col min="8203" max="8203" width="19.5703125" style="160" customWidth="1"/>
    <col min="8204" max="8204" width="13.85546875" style="160" customWidth="1"/>
    <col min="8205" max="8205" width="16.7109375" style="160" customWidth="1"/>
    <col min="8206" max="8206" width="27.140625" style="160" customWidth="1"/>
    <col min="8207" max="8207" width="12.28515625" style="160" customWidth="1"/>
    <col min="8208" max="8208" width="25.42578125" style="160" customWidth="1"/>
    <col min="8209" max="8209" width="12.28515625" style="160" customWidth="1"/>
    <col min="8210" max="8210" width="28.28515625" style="160" customWidth="1"/>
    <col min="8211" max="8211" width="24.140625" style="160" customWidth="1"/>
    <col min="8212" max="8212" width="26.85546875" style="160" customWidth="1"/>
    <col min="8213" max="8213" width="24.28515625" style="160" customWidth="1"/>
    <col min="8214" max="8214" width="9.140625" style="160"/>
    <col min="8215" max="8215" width="28.5703125" style="160" customWidth="1"/>
    <col min="8216" max="8217" width="9.140625" style="160"/>
    <col min="8218" max="8218" width="22.85546875" style="160" customWidth="1"/>
    <col min="8219" max="8448" width="9.140625" style="160"/>
    <col min="8449" max="8449" width="6.7109375" style="160" customWidth="1"/>
    <col min="8450" max="8450" width="15.28515625" style="160" customWidth="1"/>
    <col min="8451" max="8451" width="28" style="160" customWidth="1"/>
    <col min="8452" max="8452" width="16.5703125" style="160" customWidth="1"/>
    <col min="8453" max="8453" width="28.140625" style="160" customWidth="1"/>
    <col min="8454" max="8454" width="11.7109375" style="160" customWidth="1"/>
    <col min="8455" max="8455" width="13.5703125" style="160" customWidth="1"/>
    <col min="8456" max="8456" width="16.42578125" style="160" customWidth="1"/>
    <col min="8457" max="8457" width="9.140625" style="160" customWidth="1"/>
    <col min="8458" max="8458" width="26" style="160" customWidth="1"/>
    <col min="8459" max="8459" width="19.5703125" style="160" customWidth="1"/>
    <col min="8460" max="8460" width="13.85546875" style="160" customWidth="1"/>
    <col min="8461" max="8461" width="16.7109375" style="160" customWidth="1"/>
    <col min="8462" max="8462" width="27.140625" style="160" customWidth="1"/>
    <col min="8463" max="8463" width="12.28515625" style="160" customWidth="1"/>
    <col min="8464" max="8464" width="25.42578125" style="160" customWidth="1"/>
    <col min="8465" max="8465" width="12.28515625" style="160" customWidth="1"/>
    <col min="8466" max="8466" width="28.28515625" style="160" customWidth="1"/>
    <col min="8467" max="8467" width="24.140625" style="160" customWidth="1"/>
    <col min="8468" max="8468" width="26.85546875" style="160" customWidth="1"/>
    <col min="8469" max="8469" width="24.28515625" style="160" customWidth="1"/>
    <col min="8470" max="8470" width="9.140625" style="160"/>
    <col min="8471" max="8471" width="28.5703125" style="160" customWidth="1"/>
    <col min="8472" max="8473" width="9.140625" style="160"/>
    <col min="8474" max="8474" width="22.85546875" style="160" customWidth="1"/>
    <col min="8475" max="8704" width="9.140625" style="160"/>
    <col min="8705" max="8705" width="6.7109375" style="160" customWidth="1"/>
    <col min="8706" max="8706" width="15.28515625" style="160" customWidth="1"/>
    <col min="8707" max="8707" width="28" style="160" customWidth="1"/>
    <col min="8708" max="8708" width="16.5703125" style="160" customWidth="1"/>
    <col min="8709" max="8709" width="28.140625" style="160" customWidth="1"/>
    <col min="8710" max="8710" width="11.7109375" style="160" customWidth="1"/>
    <col min="8711" max="8711" width="13.5703125" style="160" customWidth="1"/>
    <col min="8712" max="8712" width="16.42578125" style="160" customWidth="1"/>
    <col min="8713" max="8713" width="9.140625" style="160" customWidth="1"/>
    <col min="8714" max="8714" width="26" style="160" customWidth="1"/>
    <col min="8715" max="8715" width="19.5703125" style="160" customWidth="1"/>
    <col min="8716" max="8716" width="13.85546875" style="160" customWidth="1"/>
    <col min="8717" max="8717" width="16.7109375" style="160" customWidth="1"/>
    <col min="8718" max="8718" width="27.140625" style="160" customWidth="1"/>
    <col min="8719" max="8719" width="12.28515625" style="160" customWidth="1"/>
    <col min="8720" max="8720" width="25.42578125" style="160" customWidth="1"/>
    <col min="8721" max="8721" width="12.28515625" style="160" customWidth="1"/>
    <col min="8722" max="8722" width="28.28515625" style="160" customWidth="1"/>
    <col min="8723" max="8723" width="24.140625" style="160" customWidth="1"/>
    <col min="8724" max="8724" width="26.85546875" style="160" customWidth="1"/>
    <col min="8725" max="8725" width="24.28515625" style="160" customWidth="1"/>
    <col min="8726" max="8726" width="9.140625" style="160"/>
    <col min="8727" max="8727" width="28.5703125" style="160" customWidth="1"/>
    <col min="8728" max="8729" width="9.140625" style="160"/>
    <col min="8730" max="8730" width="22.85546875" style="160" customWidth="1"/>
    <col min="8731" max="8960" width="9.140625" style="160"/>
    <col min="8961" max="8961" width="6.7109375" style="160" customWidth="1"/>
    <col min="8962" max="8962" width="15.28515625" style="160" customWidth="1"/>
    <col min="8963" max="8963" width="28" style="160" customWidth="1"/>
    <col min="8964" max="8964" width="16.5703125" style="160" customWidth="1"/>
    <col min="8965" max="8965" width="28.140625" style="160" customWidth="1"/>
    <col min="8966" max="8966" width="11.7109375" style="160" customWidth="1"/>
    <col min="8967" max="8967" width="13.5703125" style="160" customWidth="1"/>
    <col min="8968" max="8968" width="16.42578125" style="160" customWidth="1"/>
    <col min="8969" max="8969" width="9.140625" style="160" customWidth="1"/>
    <col min="8970" max="8970" width="26" style="160" customWidth="1"/>
    <col min="8971" max="8971" width="19.5703125" style="160" customWidth="1"/>
    <col min="8972" max="8972" width="13.85546875" style="160" customWidth="1"/>
    <col min="8973" max="8973" width="16.7109375" style="160" customWidth="1"/>
    <col min="8974" max="8974" width="27.140625" style="160" customWidth="1"/>
    <col min="8975" max="8975" width="12.28515625" style="160" customWidth="1"/>
    <col min="8976" max="8976" width="25.42578125" style="160" customWidth="1"/>
    <col min="8977" max="8977" width="12.28515625" style="160" customWidth="1"/>
    <col min="8978" max="8978" width="28.28515625" style="160" customWidth="1"/>
    <col min="8979" max="8979" width="24.140625" style="160" customWidth="1"/>
    <col min="8980" max="8980" width="26.85546875" style="160" customWidth="1"/>
    <col min="8981" max="8981" width="24.28515625" style="160" customWidth="1"/>
    <col min="8982" max="8982" width="9.140625" style="160"/>
    <col min="8983" max="8983" width="28.5703125" style="160" customWidth="1"/>
    <col min="8984" max="8985" width="9.140625" style="160"/>
    <col min="8986" max="8986" width="22.85546875" style="160" customWidth="1"/>
    <col min="8987" max="9216" width="9.140625" style="160"/>
    <col min="9217" max="9217" width="6.7109375" style="160" customWidth="1"/>
    <col min="9218" max="9218" width="15.28515625" style="160" customWidth="1"/>
    <col min="9219" max="9219" width="28" style="160" customWidth="1"/>
    <col min="9220" max="9220" width="16.5703125" style="160" customWidth="1"/>
    <col min="9221" max="9221" width="28.140625" style="160" customWidth="1"/>
    <col min="9222" max="9222" width="11.7109375" style="160" customWidth="1"/>
    <col min="9223" max="9223" width="13.5703125" style="160" customWidth="1"/>
    <col min="9224" max="9224" width="16.42578125" style="160" customWidth="1"/>
    <col min="9225" max="9225" width="9.140625" style="160" customWidth="1"/>
    <col min="9226" max="9226" width="26" style="160" customWidth="1"/>
    <col min="9227" max="9227" width="19.5703125" style="160" customWidth="1"/>
    <col min="9228" max="9228" width="13.85546875" style="160" customWidth="1"/>
    <col min="9229" max="9229" width="16.7109375" style="160" customWidth="1"/>
    <col min="9230" max="9230" width="27.140625" style="160" customWidth="1"/>
    <col min="9231" max="9231" width="12.28515625" style="160" customWidth="1"/>
    <col min="9232" max="9232" width="25.42578125" style="160" customWidth="1"/>
    <col min="9233" max="9233" width="12.28515625" style="160" customWidth="1"/>
    <col min="9234" max="9234" width="28.28515625" style="160" customWidth="1"/>
    <col min="9235" max="9235" width="24.140625" style="160" customWidth="1"/>
    <col min="9236" max="9236" width="26.85546875" style="160" customWidth="1"/>
    <col min="9237" max="9237" width="24.28515625" style="160" customWidth="1"/>
    <col min="9238" max="9238" width="9.140625" style="160"/>
    <col min="9239" max="9239" width="28.5703125" style="160" customWidth="1"/>
    <col min="9240" max="9241" width="9.140625" style="160"/>
    <col min="9242" max="9242" width="22.85546875" style="160" customWidth="1"/>
    <col min="9243" max="9472" width="9.140625" style="160"/>
    <col min="9473" max="9473" width="6.7109375" style="160" customWidth="1"/>
    <col min="9474" max="9474" width="15.28515625" style="160" customWidth="1"/>
    <col min="9475" max="9475" width="28" style="160" customWidth="1"/>
    <col min="9476" max="9476" width="16.5703125" style="160" customWidth="1"/>
    <col min="9477" max="9477" width="28.140625" style="160" customWidth="1"/>
    <col min="9478" max="9478" width="11.7109375" style="160" customWidth="1"/>
    <col min="9479" max="9479" width="13.5703125" style="160" customWidth="1"/>
    <col min="9480" max="9480" width="16.42578125" style="160" customWidth="1"/>
    <col min="9481" max="9481" width="9.140625" style="160" customWidth="1"/>
    <col min="9482" max="9482" width="26" style="160" customWidth="1"/>
    <col min="9483" max="9483" width="19.5703125" style="160" customWidth="1"/>
    <col min="9484" max="9484" width="13.85546875" style="160" customWidth="1"/>
    <col min="9485" max="9485" width="16.7109375" style="160" customWidth="1"/>
    <col min="9486" max="9486" width="27.140625" style="160" customWidth="1"/>
    <col min="9487" max="9487" width="12.28515625" style="160" customWidth="1"/>
    <col min="9488" max="9488" width="25.42578125" style="160" customWidth="1"/>
    <col min="9489" max="9489" width="12.28515625" style="160" customWidth="1"/>
    <col min="9490" max="9490" width="28.28515625" style="160" customWidth="1"/>
    <col min="9491" max="9491" width="24.140625" style="160" customWidth="1"/>
    <col min="9492" max="9492" width="26.85546875" style="160" customWidth="1"/>
    <col min="9493" max="9493" width="24.28515625" style="160" customWidth="1"/>
    <col min="9494" max="9494" width="9.140625" style="160"/>
    <col min="9495" max="9495" width="28.5703125" style="160" customWidth="1"/>
    <col min="9496" max="9497" width="9.140625" style="160"/>
    <col min="9498" max="9498" width="22.85546875" style="160" customWidth="1"/>
    <col min="9499" max="9728" width="9.140625" style="160"/>
    <col min="9729" max="9729" width="6.7109375" style="160" customWidth="1"/>
    <col min="9730" max="9730" width="15.28515625" style="160" customWidth="1"/>
    <col min="9731" max="9731" width="28" style="160" customWidth="1"/>
    <col min="9732" max="9732" width="16.5703125" style="160" customWidth="1"/>
    <col min="9733" max="9733" width="28.140625" style="160" customWidth="1"/>
    <col min="9734" max="9734" width="11.7109375" style="160" customWidth="1"/>
    <col min="9735" max="9735" width="13.5703125" style="160" customWidth="1"/>
    <col min="9736" max="9736" width="16.42578125" style="160" customWidth="1"/>
    <col min="9737" max="9737" width="9.140625" style="160" customWidth="1"/>
    <col min="9738" max="9738" width="26" style="160" customWidth="1"/>
    <col min="9739" max="9739" width="19.5703125" style="160" customWidth="1"/>
    <col min="9740" max="9740" width="13.85546875" style="160" customWidth="1"/>
    <col min="9741" max="9741" width="16.7109375" style="160" customWidth="1"/>
    <col min="9742" max="9742" width="27.140625" style="160" customWidth="1"/>
    <col min="9743" max="9743" width="12.28515625" style="160" customWidth="1"/>
    <col min="9744" max="9744" width="25.42578125" style="160" customWidth="1"/>
    <col min="9745" max="9745" width="12.28515625" style="160" customWidth="1"/>
    <col min="9746" max="9746" width="28.28515625" style="160" customWidth="1"/>
    <col min="9747" max="9747" width="24.140625" style="160" customWidth="1"/>
    <col min="9748" max="9748" width="26.85546875" style="160" customWidth="1"/>
    <col min="9749" max="9749" width="24.28515625" style="160" customWidth="1"/>
    <col min="9750" max="9750" width="9.140625" style="160"/>
    <col min="9751" max="9751" width="28.5703125" style="160" customWidth="1"/>
    <col min="9752" max="9753" width="9.140625" style="160"/>
    <col min="9754" max="9754" width="22.85546875" style="160" customWidth="1"/>
    <col min="9755" max="9984" width="9.140625" style="160"/>
    <col min="9985" max="9985" width="6.7109375" style="160" customWidth="1"/>
    <col min="9986" max="9986" width="15.28515625" style="160" customWidth="1"/>
    <col min="9987" max="9987" width="28" style="160" customWidth="1"/>
    <col min="9988" max="9988" width="16.5703125" style="160" customWidth="1"/>
    <col min="9989" max="9989" width="28.140625" style="160" customWidth="1"/>
    <col min="9990" max="9990" width="11.7109375" style="160" customWidth="1"/>
    <col min="9991" max="9991" width="13.5703125" style="160" customWidth="1"/>
    <col min="9992" max="9992" width="16.42578125" style="160" customWidth="1"/>
    <col min="9993" max="9993" width="9.140625" style="160" customWidth="1"/>
    <col min="9994" max="9994" width="26" style="160" customWidth="1"/>
    <col min="9995" max="9995" width="19.5703125" style="160" customWidth="1"/>
    <col min="9996" max="9996" width="13.85546875" style="160" customWidth="1"/>
    <col min="9997" max="9997" width="16.7109375" style="160" customWidth="1"/>
    <col min="9998" max="9998" width="27.140625" style="160" customWidth="1"/>
    <col min="9999" max="9999" width="12.28515625" style="160" customWidth="1"/>
    <col min="10000" max="10000" width="25.42578125" style="160" customWidth="1"/>
    <col min="10001" max="10001" width="12.28515625" style="160" customWidth="1"/>
    <col min="10002" max="10002" width="28.28515625" style="160" customWidth="1"/>
    <col min="10003" max="10003" width="24.140625" style="160" customWidth="1"/>
    <col min="10004" max="10004" width="26.85546875" style="160" customWidth="1"/>
    <col min="10005" max="10005" width="24.28515625" style="160" customWidth="1"/>
    <col min="10006" max="10006" width="9.140625" style="160"/>
    <col min="10007" max="10007" width="28.5703125" style="160" customWidth="1"/>
    <col min="10008" max="10009" width="9.140625" style="160"/>
    <col min="10010" max="10010" width="22.85546875" style="160" customWidth="1"/>
    <col min="10011" max="10240" width="9.140625" style="160"/>
    <col min="10241" max="10241" width="6.7109375" style="160" customWidth="1"/>
    <col min="10242" max="10242" width="15.28515625" style="160" customWidth="1"/>
    <col min="10243" max="10243" width="28" style="160" customWidth="1"/>
    <col min="10244" max="10244" width="16.5703125" style="160" customWidth="1"/>
    <col min="10245" max="10245" width="28.140625" style="160" customWidth="1"/>
    <col min="10246" max="10246" width="11.7109375" style="160" customWidth="1"/>
    <col min="10247" max="10247" width="13.5703125" style="160" customWidth="1"/>
    <col min="10248" max="10248" width="16.42578125" style="160" customWidth="1"/>
    <col min="10249" max="10249" width="9.140625" style="160" customWidth="1"/>
    <col min="10250" max="10250" width="26" style="160" customWidth="1"/>
    <col min="10251" max="10251" width="19.5703125" style="160" customWidth="1"/>
    <col min="10252" max="10252" width="13.85546875" style="160" customWidth="1"/>
    <col min="10253" max="10253" width="16.7109375" style="160" customWidth="1"/>
    <col min="10254" max="10254" width="27.140625" style="160" customWidth="1"/>
    <col min="10255" max="10255" width="12.28515625" style="160" customWidth="1"/>
    <col min="10256" max="10256" width="25.42578125" style="160" customWidth="1"/>
    <col min="10257" max="10257" width="12.28515625" style="160" customWidth="1"/>
    <col min="10258" max="10258" width="28.28515625" style="160" customWidth="1"/>
    <col min="10259" max="10259" width="24.140625" style="160" customWidth="1"/>
    <col min="10260" max="10260" width="26.85546875" style="160" customWidth="1"/>
    <col min="10261" max="10261" width="24.28515625" style="160" customWidth="1"/>
    <col min="10262" max="10262" width="9.140625" style="160"/>
    <col min="10263" max="10263" width="28.5703125" style="160" customWidth="1"/>
    <col min="10264" max="10265" width="9.140625" style="160"/>
    <col min="10266" max="10266" width="22.85546875" style="160" customWidth="1"/>
    <col min="10267" max="10496" width="9.140625" style="160"/>
    <col min="10497" max="10497" width="6.7109375" style="160" customWidth="1"/>
    <col min="10498" max="10498" width="15.28515625" style="160" customWidth="1"/>
    <col min="10499" max="10499" width="28" style="160" customWidth="1"/>
    <col min="10500" max="10500" width="16.5703125" style="160" customWidth="1"/>
    <col min="10501" max="10501" width="28.140625" style="160" customWidth="1"/>
    <col min="10502" max="10502" width="11.7109375" style="160" customWidth="1"/>
    <col min="10503" max="10503" width="13.5703125" style="160" customWidth="1"/>
    <col min="10504" max="10504" width="16.42578125" style="160" customWidth="1"/>
    <col min="10505" max="10505" width="9.140625" style="160" customWidth="1"/>
    <col min="10506" max="10506" width="26" style="160" customWidth="1"/>
    <col min="10507" max="10507" width="19.5703125" style="160" customWidth="1"/>
    <col min="10508" max="10508" width="13.85546875" style="160" customWidth="1"/>
    <col min="10509" max="10509" width="16.7109375" style="160" customWidth="1"/>
    <col min="10510" max="10510" width="27.140625" style="160" customWidth="1"/>
    <col min="10511" max="10511" width="12.28515625" style="160" customWidth="1"/>
    <col min="10512" max="10512" width="25.42578125" style="160" customWidth="1"/>
    <col min="10513" max="10513" width="12.28515625" style="160" customWidth="1"/>
    <col min="10514" max="10514" width="28.28515625" style="160" customWidth="1"/>
    <col min="10515" max="10515" width="24.140625" style="160" customWidth="1"/>
    <col min="10516" max="10516" width="26.85546875" style="160" customWidth="1"/>
    <col min="10517" max="10517" width="24.28515625" style="160" customWidth="1"/>
    <col min="10518" max="10518" width="9.140625" style="160"/>
    <col min="10519" max="10519" width="28.5703125" style="160" customWidth="1"/>
    <col min="10520" max="10521" width="9.140625" style="160"/>
    <col min="10522" max="10522" width="22.85546875" style="160" customWidth="1"/>
    <col min="10523" max="10752" width="9.140625" style="160"/>
    <col min="10753" max="10753" width="6.7109375" style="160" customWidth="1"/>
    <col min="10754" max="10754" width="15.28515625" style="160" customWidth="1"/>
    <col min="10755" max="10755" width="28" style="160" customWidth="1"/>
    <col min="10756" max="10756" width="16.5703125" style="160" customWidth="1"/>
    <col min="10757" max="10757" width="28.140625" style="160" customWidth="1"/>
    <col min="10758" max="10758" width="11.7109375" style="160" customWidth="1"/>
    <col min="10759" max="10759" width="13.5703125" style="160" customWidth="1"/>
    <col min="10760" max="10760" width="16.42578125" style="160" customWidth="1"/>
    <col min="10761" max="10761" width="9.140625" style="160" customWidth="1"/>
    <col min="10762" max="10762" width="26" style="160" customWidth="1"/>
    <col min="10763" max="10763" width="19.5703125" style="160" customWidth="1"/>
    <col min="10764" max="10764" width="13.85546875" style="160" customWidth="1"/>
    <col min="10765" max="10765" width="16.7109375" style="160" customWidth="1"/>
    <col min="10766" max="10766" width="27.140625" style="160" customWidth="1"/>
    <col min="10767" max="10767" width="12.28515625" style="160" customWidth="1"/>
    <col min="10768" max="10768" width="25.42578125" style="160" customWidth="1"/>
    <col min="10769" max="10769" width="12.28515625" style="160" customWidth="1"/>
    <col min="10770" max="10770" width="28.28515625" style="160" customWidth="1"/>
    <col min="10771" max="10771" width="24.140625" style="160" customWidth="1"/>
    <col min="10772" max="10772" width="26.85546875" style="160" customWidth="1"/>
    <col min="10773" max="10773" width="24.28515625" style="160" customWidth="1"/>
    <col min="10774" max="10774" width="9.140625" style="160"/>
    <col min="10775" max="10775" width="28.5703125" style="160" customWidth="1"/>
    <col min="10776" max="10777" width="9.140625" style="160"/>
    <col min="10778" max="10778" width="22.85546875" style="160" customWidth="1"/>
    <col min="10779" max="11008" width="9.140625" style="160"/>
    <col min="11009" max="11009" width="6.7109375" style="160" customWidth="1"/>
    <col min="11010" max="11010" width="15.28515625" style="160" customWidth="1"/>
    <col min="11011" max="11011" width="28" style="160" customWidth="1"/>
    <col min="11012" max="11012" width="16.5703125" style="160" customWidth="1"/>
    <col min="11013" max="11013" width="28.140625" style="160" customWidth="1"/>
    <col min="11014" max="11014" width="11.7109375" style="160" customWidth="1"/>
    <col min="11015" max="11015" width="13.5703125" style="160" customWidth="1"/>
    <col min="11016" max="11016" width="16.42578125" style="160" customWidth="1"/>
    <col min="11017" max="11017" width="9.140625" style="160" customWidth="1"/>
    <col min="11018" max="11018" width="26" style="160" customWidth="1"/>
    <col min="11019" max="11019" width="19.5703125" style="160" customWidth="1"/>
    <col min="11020" max="11020" width="13.85546875" style="160" customWidth="1"/>
    <col min="11021" max="11021" width="16.7109375" style="160" customWidth="1"/>
    <col min="11022" max="11022" width="27.140625" style="160" customWidth="1"/>
    <col min="11023" max="11023" width="12.28515625" style="160" customWidth="1"/>
    <col min="11024" max="11024" width="25.42578125" style="160" customWidth="1"/>
    <col min="11025" max="11025" width="12.28515625" style="160" customWidth="1"/>
    <col min="11026" max="11026" width="28.28515625" style="160" customWidth="1"/>
    <col min="11027" max="11027" width="24.140625" style="160" customWidth="1"/>
    <col min="11028" max="11028" width="26.85546875" style="160" customWidth="1"/>
    <col min="11029" max="11029" width="24.28515625" style="160" customWidth="1"/>
    <col min="11030" max="11030" width="9.140625" style="160"/>
    <col min="11031" max="11031" width="28.5703125" style="160" customWidth="1"/>
    <col min="11032" max="11033" width="9.140625" style="160"/>
    <col min="11034" max="11034" width="22.85546875" style="160" customWidth="1"/>
    <col min="11035" max="11264" width="9.140625" style="160"/>
    <col min="11265" max="11265" width="6.7109375" style="160" customWidth="1"/>
    <col min="11266" max="11266" width="15.28515625" style="160" customWidth="1"/>
    <col min="11267" max="11267" width="28" style="160" customWidth="1"/>
    <col min="11268" max="11268" width="16.5703125" style="160" customWidth="1"/>
    <col min="11269" max="11269" width="28.140625" style="160" customWidth="1"/>
    <col min="11270" max="11270" width="11.7109375" style="160" customWidth="1"/>
    <col min="11271" max="11271" width="13.5703125" style="160" customWidth="1"/>
    <col min="11272" max="11272" width="16.42578125" style="160" customWidth="1"/>
    <col min="11273" max="11273" width="9.140625" style="160" customWidth="1"/>
    <col min="11274" max="11274" width="26" style="160" customWidth="1"/>
    <col min="11275" max="11275" width="19.5703125" style="160" customWidth="1"/>
    <col min="11276" max="11276" width="13.85546875" style="160" customWidth="1"/>
    <col min="11277" max="11277" width="16.7109375" style="160" customWidth="1"/>
    <col min="11278" max="11278" width="27.140625" style="160" customWidth="1"/>
    <col min="11279" max="11279" width="12.28515625" style="160" customWidth="1"/>
    <col min="11280" max="11280" width="25.42578125" style="160" customWidth="1"/>
    <col min="11281" max="11281" width="12.28515625" style="160" customWidth="1"/>
    <col min="11282" max="11282" width="28.28515625" style="160" customWidth="1"/>
    <col min="11283" max="11283" width="24.140625" style="160" customWidth="1"/>
    <col min="11284" max="11284" width="26.85546875" style="160" customWidth="1"/>
    <col min="11285" max="11285" width="24.28515625" style="160" customWidth="1"/>
    <col min="11286" max="11286" width="9.140625" style="160"/>
    <col min="11287" max="11287" width="28.5703125" style="160" customWidth="1"/>
    <col min="11288" max="11289" width="9.140625" style="160"/>
    <col min="11290" max="11290" width="22.85546875" style="160" customWidth="1"/>
    <col min="11291" max="11520" width="9.140625" style="160"/>
    <col min="11521" max="11521" width="6.7109375" style="160" customWidth="1"/>
    <col min="11522" max="11522" width="15.28515625" style="160" customWidth="1"/>
    <col min="11523" max="11523" width="28" style="160" customWidth="1"/>
    <col min="11524" max="11524" width="16.5703125" style="160" customWidth="1"/>
    <col min="11525" max="11525" width="28.140625" style="160" customWidth="1"/>
    <col min="11526" max="11526" width="11.7109375" style="160" customWidth="1"/>
    <col min="11527" max="11527" width="13.5703125" style="160" customWidth="1"/>
    <col min="11528" max="11528" width="16.42578125" style="160" customWidth="1"/>
    <col min="11529" max="11529" width="9.140625" style="160" customWidth="1"/>
    <col min="11530" max="11530" width="26" style="160" customWidth="1"/>
    <col min="11531" max="11531" width="19.5703125" style="160" customWidth="1"/>
    <col min="11532" max="11532" width="13.85546875" style="160" customWidth="1"/>
    <col min="11533" max="11533" width="16.7109375" style="160" customWidth="1"/>
    <col min="11534" max="11534" width="27.140625" style="160" customWidth="1"/>
    <col min="11535" max="11535" width="12.28515625" style="160" customWidth="1"/>
    <col min="11536" max="11536" width="25.42578125" style="160" customWidth="1"/>
    <col min="11537" max="11537" width="12.28515625" style="160" customWidth="1"/>
    <col min="11538" max="11538" width="28.28515625" style="160" customWidth="1"/>
    <col min="11539" max="11539" width="24.140625" style="160" customWidth="1"/>
    <col min="11540" max="11540" width="26.85546875" style="160" customWidth="1"/>
    <col min="11541" max="11541" width="24.28515625" style="160" customWidth="1"/>
    <col min="11542" max="11542" width="9.140625" style="160"/>
    <col min="11543" max="11543" width="28.5703125" style="160" customWidth="1"/>
    <col min="11544" max="11545" width="9.140625" style="160"/>
    <col min="11546" max="11546" width="22.85546875" style="160" customWidth="1"/>
    <col min="11547" max="11776" width="9.140625" style="160"/>
    <col min="11777" max="11777" width="6.7109375" style="160" customWidth="1"/>
    <col min="11778" max="11778" width="15.28515625" style="160" customWidth="1"/>
    <col min="11779" max="11779" width="28" style="160" customWidth="1"/>
    <col min="11780" max="11780" width="16.5703125" style="160" customWidth="1"/>
    <col min="11781" max="11781" width="28.140625" style="160" customWidth="1"/>
    <col min="11782" max="11782" width="11.7109375" style="160" customWidth="1"/>
    <col min="11783" max="11783" width="13.5703125" style="160" customWidth="1"/>
    <col min="11784" max="11784" width="16.42578125" style="160" customWidth="1"/>
    <col min="11785" max="11785" width="9.140625" style="160" customWidth="1"/>
    <col min="11786" max="11786" width="26" style="160" customWidth="1"/>
    <col min="11787" max="11787" width="19.5703125" style="160" customWidth="1"/>
    <col min="11788" max="11788" width="13.85546875" style="160" customWidth="1"/>
    <col min="11789" max="11789" width="16.7109375" style="160" customWidth="1"/>
    <col min="11790" max="11790" width="27.140625" style="160" customWidth="1"/>
    <col min="11791" max="11791" width="12.28515625" style="160" customWidth="1"/>
    <col min="11792" max="11792" width="25.42578125" style="160" customWidth="1"/>
    <col min="11793" max="11793" width="12.28515625" style="160" customWidth="1"/>
    <col min="11794" max="11794" width="28.28515625" style="160" customWidth="1"/>
    <col min="11795" max="11795" width="24.140625" style="160" customWidth="1"/>
    <col min="11796" max="11796" width="26.85546875" style="160" customWidth="1"/>
    <col min="11797" max="11797" width="24.28515625" style="160" customWidth="1"/>
    <col min="11798" max="11798" width="9.140625" style="160"/>
    <col min="11799" max="11799" width="28.5703125" style="160" customWidth="1"/>
    <col min="11800" max="11801" width="9.140625" style="160"/>
    <col min="11802" max="11802" width="22.85546875" style="160" customWidth="1"/>
    <col min="11803" max="12032" width="9.140625" style="160"/>
    <col min="12033" max="12033" width="6.7109375" style="160" customWidth="1"/>
    <col min="12034" max="12034" width="15.28515625" style="160" customWidth="1"/>
    <col min="12035" max="12035" width="28" style="160" customWidth="1"/>
    <col min="12036" max="12036" width="16.5703125" style="160" customWidth="1"/>
    <col min="12037" max="12037" width="28.140625" style="160" customWidth="1"/>
    <col min="12038" max="12038" width="11.7109375" style="160" customWidth="1"/>
    <col min="12039" max="12039" width="13.5703125" style="160" customWidth="1"/>
    <col min="12040" max="12040" width="16.42578125" style="160" customWidth="1"/>
    <col min="12041" max="12041" width="9.140625" style="160" customWidth="1"/>
    <col min="12042" max="12042" width="26" style="160" customWidth="1"/>
    <col min="12043" max="12043" width="19.5703125" style="160" customWidth="1"/>
    <col min="12044" max="12044" width="13.85546875" style="160" customWidth="1"/>
    <col min="12045" max="12045" width="16.7109375" style="160" customWidth="1"/>
    <col min="12046" max="12046" width="27.140625" style="160" customWidth="1"/>
    <col min="12047" max="12047" width="12.28515625" style="160" customWidth="1"/>
    <col min="12048" max="12048" width="25.42578125" style="160" customWidth="1"/>
    <col min="12049" max="12049" width="12.28515625" style="160" customWidth="1"/>
    <col min="12050" max="12050" width="28.28515625" style="160" customWidth="1"/>
    <col min="12051" max="12051" width="24.140625" style="160" customWidth="1"/>
    <col min="12052" max="12052" width="26.85546875" style="160" customWidth="1"/>
    <col min="12053" max="12053" width="24.28515625" style="160" customWidth="1"/>
    <col min="12054" max="12054" width="9.140625" style="160"/>
    <col min="12055" max="12055" width="28.5703125" style="160" customWidth="1"/>
    <col min="12056" max="12057" width="9.140625" style="160"/>
    <col min="12058" max="12058" width="22.85546875" style="160" customWidth="1"/>
    <col min="12059" max="12288" width="9.140625" style="160"/>
    <col min="12289" max="12289" width="6.7109375" style="160" customWidth="1"/>
    <col min="12290" max="12290" width="15.28515625" style="160" customWidth="1"/>
    <col min="12291" max="12291" width="28" style="160" customWidth="1"/>
    <col min="12292" max="12292" width="16.5703125" style="160" customWidth="1"/>
    <col min="12293" max="12293" width="28.140625" style="160" customWidth="1"/>
    <col min="12294" max="12294" width="11.7109375" style="160" customWidth="1"/>
    <col min="12295" max="12295" width="13.5703125" style="160" customWidth="1"/>
    <col min="12296" max="12296" width="16.42578125" style="160" customWidth="1"/>
    <col min="12297" max="12297" width="9.140625" style="160" customWidth="1"/>
    <col min="12298" max="12298" width="26" style="160" customWidth="1"/>
    <col min="12299" max="12299" width="19.5703125" style="160" customWidth="1"/>
    <col min="12300" max="12300" width="13.85546875" style="160" customWidth="1"/>
    <col min="12301" max="12301" width="16.7109375" style="160" customWidth="1"/>
    <col min="12302" max="12302" width="27.140625" style="160" customWidth="1"/>
    <col min="12303" max="12303" width="12.28515625" style="160" customWidth="1"/>
    <col min="12304" max="12304" width="25.42578125" style="160" customWidth="1"/>
    <col min="12305" max="12305" width="12.28515625" style="160" customWidth="1"/>
    <col min="12306" max="12306" width="28.28515625" style="160" customWidth="1"/>
    <col min="12307" max="12307" width="24.140625" style="160" customWidth="1"/>
    <col min="12308" max="12308" width="26.85546875" style="160" customWidth="1"/>
    <col min="12309" max="12309" width="24.28515625" style="160" customWidth="1"/>
    <col min="12310" max="12310" width="9.140625" style="160"/>
    <col min="12311" max="12311" width="28.5703125" style="160" customWidth="1"/>
    <col min="12312" max="12313" width="9.140625" style="160"/>
    <col min="12314" max="12314" width="22.85546875" style="160" customWidth="1"/>
    <col min="12315" max="12544" width="9.140625" style="160"/>
    <col min="12545" max="12545" width="6.7109375" style="160" customWidth="1"/>
    <col min="12546" max="12546" width="15.28515625" style="160" customWidth="1"/>
    <col min="12547" max="12547" width="28" style="160" customWidth="1"/>
    <col min="12548" max="12548" width="16.5703125" style="160" customWidth="1"/>
    <col min="12549" max="12549" width="28.140625" style="160" customWidth="1"/>
    <col min="12550" max="12550" width="11.7109375" style="160" customWidth="1"/>
    <col min="12551" max="12551" width="13.5703125" style="160" customWidth="1"/>
    <col min="12552" max="12552" width="16.42578125" style="160" customWidth="1"/>
    <col min="12553" max="12553" width="9.140625" style="160" customWidth="1"/>
    <col min="12554" max="12554" width="26" style="160" customWidth="1"/>
    <col min="12555" max="12555" width="19.5703125" style="160" customWidth="1"/>
    <col min="12556" max="12556" width="13.85546875" style="160" customWidth="1"/>
    <col min="12557" max="12557" width="16.7109375" style="160" customWidth="1"/>
    <col min="12558" max="12558" width="27.140625" style="160" customWidth="1"/>
    <col min="12559" max="12559" width="12.28515625" style="160" customWidth="1"/>
    <col min="12560" max="12560" width="25.42578125" style="160" customWidth="1"/>
    <col min="12561" max="12561" width="12.28515625" style="160" customWidth="1"/>
    <col min="12562" max="12562" width="28.28515625" style="160" customWidth="1"/>
    <col min="12563" max="12563" width="24.140625" style="160" customWidth="1"/>
    <col min="12564" max="12564" width="26.85546875" style="160" customWidth="1"/>
    <col min="12565" max="12565" width="24.28515625" style="160" customWidth="1"/>
    <col min="12566" max="12566" width="9.140625" style="160"/>
    <col min="12567" max="12567" width="28.5703125" style="160" customWidth="1"/>
    <col min="12568" max="12569" width="9.140625" style="160"/>
    <col min="12570" max="12570" width="22.85546875" style="160" customWidth="1"/>
    <col min="12571" max="12800" width="9.140625" style="160"/>
    <col min="12801" max="12801" width="6.7109375" style="160" customWidth="1"/>
    <col min="12802" max="12802" width="15.28515625" style="160" customWidth="1"/>
    <col min="12803" max="12803" width="28" style="160" customWidth="1"/>
    <col min="12804" max="12804" width="16.5703125" style="160" customWidth="1"/>
    <col min="12805" max="12805" width="28.140625" style="160" customWidth="1"/>
    <col min="12806" max="12806" width="11.7109375" style="160" customWidth="1"/>
    <col min="12807" max="12807" width="13.5703125" style="160" customWidth="1"/>
    <col min="12808" max="12808" width="16.42578125" style="160" customWidth="1"/>
    <col min="12809" max="12809" width="9.140625" style="160" customWidth="1"/>
    <col min="12810" max="12810" width="26" style="160" customWidth="1"/>
    <col min="12811" max="12811" width="19.5703125" style="160" customWidth="1"/>
    <col min="12812" max="12812" width="13.85546875" style="160" customWidth="1"/>
    <col min="12813" max="12813" width="16.7109375" style="160" customWidth="1"/>
    <col min="12814" max="12814" width="27.140625" style="160" customWidth="1"/>
    <col min="12815" max="12815" width="12.28515625" style="160" customWidth="1"/>
    <col min="12816" max="12816" width="25.42578125" style="160" customWidth="1"/>
    <col min="12817" max="12817" width="12.28515625" style="160" customWidth="1"/>
    <col min="12818" max="12818" width="28.28515625" style="160" customWidth="1"/>
    <col min="12819" max="12819" width="24.140625" style="160" customWidth="1"/>
    <col min="12820" max="12820" width="26.85546875" style="160" customWidth="1"/>
    <col min="12821" max="12821" width="24.28515625" style="160" customWidth="1"/>
    <col min="12822" max="12822" width="9.140625" style="160"/>
    <col min="12823" max="12823" width="28.5703125" style="160" customWidth="1"/>
    <col min="12824" max="12825" width="9.140625" style="160"/>
    <col min="12826" max="12826" width="22.85546875" style="160" customWidth="1"/>
    <col min="12827" max="13056" width="9.140625" style="160"/>
    <col min="13057" max="13057" width="6.7109375" style="160" customWidth="1"/>
    <col min="13058" max="13058" width="15.28515625" style="160" customWidth="1"/>
    <col min="13059" max="13059" width="28" style="160" customWidth="1"/>
    <col min="13060" max="13060" width="16.5703125" style="160" customWidth="1"/>
    <col min="13061" max="13061" width="28.140625" style="160" customWidth="1"/>
    <col min="13062" max="13062" width="11.7109375" style="160" customWidth="1"/>
    <col min="13063" max="13063" width="13.5703125" style="160" customWidth="1"/>
    <col min="13064" max="13064" width="16.42578125" style="160" customWidth="1"/>
    <col min="13065" max="13065" width="9.140625" style="160" customWidth="1"/>
    <col min="13066" max="13066" width="26" style="160" customWidth="1"/>
    <col min="13067" max="13067" width="19.5703125" style="160" customWidth="1"/>
    <col min="13068" max="13068" width="13.85546875" style="160" customWidth="1"/>
    <col min="13069" max="13069" width="16.7109375" style="160" customWidth="1"/>
    <col min="13070" max="13070" width="27.140625" style="160" customWidth="1"/>
    <col min="13071" max="13071" width="12.28515625" style="160" customWidth="1"/>
    <col min="13072" max="13072" width="25.42578125" style="160" customWidth="1"/>
    <col min="13073" max="13073" width="12.28515625" style="160" customWidth="1"/>
    <col min="13074" max="13074" width="28.28515625" style="160" customWidth="1"/>
    <col min="13075" max="13075" width="24.140625" style="160" customWidth="1"/>
    <col min="13076" max="13076" width="26.85546875" style="160" customWidth="1"/>
    <col min="13077" max="13077" width="24.28515625" style="160" customWidth="1"/>
    <col min="13078" max="13078" width="9.140625" style="160"/>
    <col min="13079" max="13079" width="28.5703125" style="160" customWidth="1"/>
    <col min="13080" max="13081" width="9.140625" style="160"/>
    <col min="13082" max="13082" width="22.85546875" style="160" customWidth="1"/>
    <col min="13083" max="13312" width="9.140625" style="160"/>
    <col min="13313" max="13313" width="6.7109375" style="160" customWidth="1"/>
    <col min="13314" max="13314" width="15.28515625" style="160" customWidth="1"/>
    <col min="13315" max="13315" width="28" style="160" customWidth="1"/>
    <col min="13316" max="13316" width="16.5703125" style="160" customWidth="1"/>
    <col min="13317" max="13317" width="28.140625" style="160" customWidth="1"/>
    <col min="13318" max="13318" width="11.7109375" style="160" customWidth="1"/>
    <col min="13319" max="13319" width="13.5703125" style="160" customWidth="1"/>
    <col min="13320" max="13320" width="16.42578125" style="160" customWidth="1"/>
    <col min="13321" max="13321" width="9.140625" style="160" customWidth="1"/>
    <col min="13322" max="13322" width="26" style="160" customWidth="1"/>
    <col min="13323" max="13323" width="19.5703125" style="160" customWidth="1"/>
    <col min="13324" max="13324" width="13.85546875" style="160" customWidth="1"/>
    <col min="13325" max="13325" width="16.7109375" style="160" customWidth="1"/>
    <col min="13326" max="13326" width="27.140625" style="160" customWidth="1"/>
    <col min="13327" max="13327" width="12.28515625" style="160" customWidth="1"/>
    <col min="13328" max="13328" width="25.42578125" style="160" customWidth="1"/>
    <col min="13329" max="13329" width="12.28515625" style="160" customWidth="1"/>
    <col min="13330" max="13330" width="28.28515625" style="160" customWidth="1"/>
    <col min="13331" max="13331" width="24.140625" style="160" customWidth="1"/>
    <col min="13332" max="13332" width="26.85546875" style="160" customWidth="1"/>
    <col min="13333" max="13333" width="24.28515625" style="160" customWidth="1"/>
    <col min="13334" max="13334" width="9.140625" style="160"/>
    <col min="13335" max="13335" width="28.5703125" style="160" customWidth="1"/>
    <col min="13336" max="13337" width="9.140625" style="160"/>
    <col min="13338" max="13338" width="22.85546875" style="160" customWidth="1"/>
    <col min="13339" max="13568" width="9.140625" style="160"/>
    <col min="13569" max="13569" width="6.7109375" style="160" customWidth="1"/>
    <col min="13570" max="13570" width="15.28515625" style="160" customWidth="1"/>
    <col min="13571" max="13571" width="28" style="160" customWidth="1"/>
    <col min="13572" max="13572" width="16.5703125" style="160" customWidth="1"/>
    <col min="13573" max="13573" width="28.140625" style="160" customWidth="1"/>
    <col min="13574" max="13574" width="11.7109375" style="160" customWidth="1"/>
    <col min="13575" max="13575" width="13.5703125" style="160" customWidth="1"/>
    <col min="13576" max="13576" width="16.42578125" style="160" customWidth="1"/>
    <col min="13577" max="13577" width="9.140625" style="160" customWidth="1"/>
    <col min="13578" max="13578" width="26" style="160" customWidth="1"/>
    <col min="13579" max="13579" width="19.5703125" style="160" customWidth="1"/>
    <col min="13580" max="13580" width="13.85546875" style="160" customWidth="1"/>
    <col min="13581" max="13581" width="16.7109375" style="160" customWidth="1"/>
    <col min="13582" max="13582" width="27.140625" style="160" customWidth="1"/>
    <col min="13583" max="13583" width="12.28515625" style="160" customWidth="1"/>
    <col min="13584" max="13584" width="25.42578125" style="160" customWidth="1"/>
    <col min="13585" max="13585" width="12.28515625" style="160" customWidth="1"/>
    <col min="13586" max="13586" width="28.28515625" style="160" customWidth="1"/>
    <col min="13587" max="13587" width="24.140625" style="160" customWidth="1"/>
    <col min="13588" max="13588" width="26.85546875" style="160" customWidth="1"/>
    <col min="13589" max="13589" width="24.28515625" style="160" customWidth="1"/>
    <col min="13590" max="13590" width="9.140625" style="160"/>
    <col min="13591" max="13591" width="28.5703125" style="160" customWidth="1"/>
    <col min="13592" max="13593" width="9.140625" style="160"/>
    <col min="13594" max="13594" width="22.85546875" style="160" customWidth="1"/>
    <col min="13595" max="13824" width="9.140625" style="160"/>
    <col min="13825" max="13825" width="6.7109375" style="160" customWidth="1"/>
    <col min="13826" max="13826" width="15.28515625" style="160" customWidth="1"/>
    <col min="13827" max="13827" width="28" style="160" customWidth="1"/>
    <col min="13828" max="13828" width="16.5703125" style="160" customWidth="1"/>
    <col min="13829" max="13829" width="28.140625" style="160" customWidth="1"/>
    <col min="13830" max="13830" width="11.7109375" style="160" customWidth="1"/>
    <col min="13831" max="13831" width="13.5703125" style="160" customWidth="1"/>
    <col min="13832" max="13832" width="16.42578125" style="160" customWidth="1"/>
    <col min="13833" max="13833" width="9.140625" style="160" customWidth="1"/>
    <col min="13834" max="13834" width="26" style="160" customWidth="1"/>
    <col min="13835" max="13835" width="19.5703125" style="160" customWidth="1"/>
    <col min="13836" max="13836" width="13.85546875" style="160" customWidth="1"/>
    <col min="13837" max="13837" width="16.7109375" style="160" customWidth="1"/>
    <col min="13838" max="13838" width="27.140625" style="160" customWidth="1"/>
    <col min="13839" max="13839" width="12.28515625" style="160" customWidth="1"/>
    <col min="13840" max="13840" width="25.42578125" style="160" customWidth="1"/>
    <col min="13841" max="13841" width="12.28515625" style="160" customWidth="1"/>
    <col min="13842" max="13842" width="28.28515625" style="160" customWidth="1"/>
    <col min="13843" max="13843" width="24.140625" style="160" customWidth="1"/>
    <col min="13844" max="13844" width="26.85546875" style="160" customWidth="1"/>
    <col min="13845" max="13845" width="24.28515625" style="160" customWidth="1"/>
    <col min="13846" max="13846" width="9.140625" style="160"/>
    <col min="13847" max="13847" width="28.5703125" style="160" customWidth="1"/>
    <col min="13848" max="13849" width="9.140625" style="160"/>
    <col min="13850" max="13850" width="22.85546875" style="160" customWidth="1"/>
    <col min="13851" max="14080" width="9.140625" style="160"/>
    <col min="14081" max="14081" width="6.7109375" style="160" customWidth="1"/>
    <col min="14082" max="14082" width="15.28515625" style="160" customWidth="1"/>
    <col min="14083" max="14083" width="28" style="160" customWidth="1"/>
    <col min="14084" max="14084" width="16.5703125" style="160" customWidth="1"/>
    <col min="14085" max="14085" width="28.140625" style="160" customWidth="1"/>
    <col min="14086" max="14086" width="11.7109375" style="160" customWidth="1"/>
    <col min="14087" max="14087" width="13.5703125" style="160" customWidth="1"/>
    <col min="14088" max="14088" width="16.42578125" style="160" customWidth="1"/>
    <col min="14089" max="14089" width="9.140625" style="160" customWidth="1"/>
    <col min="14090" max="14090" width="26" style="160" customWidth="1"/>
    <col min="14091" max="14091" width="19.5703125" style="160" customWidth="1"/>
    <col min="14092" max="14092" width="13.85546875" style="160" customWidth="1"/>
    <col min="14093" max="14093" width="16.7109375" style="160" customWidth="1"/>
    <col min="14094" max="14094" width="27.140625" style="160" customWidth="1"/>
    <col min="14095" max="14095" width="12.28515625" style="160" customWidth="1"/>
    <col min="14096" max="14096" width="25.42578125" style="160" customWidth="1"/>
    <col min="14097" max="14097" width="12.28515625" style="160" customWidth="1"/>
    <col min="14098" max="14098" width="28.28515625" style="160" customWidth="1"/>
    <col min="14099" max="14099" width="24.140625" style="160" customWidth="1"/>
    <col min="14100" max="14100" width="26.85546875" style="160" customWidth="1"/>
    <col min="14101" max="14101" width="24.28515625" style="160" customWidth="1"/>
    <col min="14102" max="14102" width="9.140625" style="160"/>
    <col min="14103" max="14103" width="28.5703125" style="160" customWidth="1"/>
    <col min="14104" max="14105" width="9.140625" style="160"/>
    <col min="14106" max="14106" width="22.85546875" style="160" customWidth="1"/>
    <col min="14107" max="14336" width="9.140625" style="160"/>
    <col min="14337" max="14337" width="6.7109375" style="160" customWidth="1"/>
    <col min="14338" max="14338" width="15.28515625" style="160" customWidth="1"/>
    <col min="14339" max="14339" width="28" style="160" customWidth="1"/>
    <col min="14340" max="14340" width="16.5703125" style="160" customWidth="1"/>
    <col min="14341" max="14341" width="28.140625" style="160" customWidth="1"/>
    <col min="14342" max="14342" width="11.7109375" style="160" customWidth="1"/>
    <col min="14343" max="14343" width="13.5703125" style="160" customWidth="1"/>
    <col min="14344" max="14344" width="16.42578125" style="160" customWidth="1"/>
    <col min="14345" max="14345" width="9.140625" style="160" customWidth="1"/>
    <col min="14346" max="14346" width="26" style="160" customWidth="1"/>
    <col min="14347" max="14347" width="19.5703125" style="160" customWidth="1"/>
    <col min="14348" max="14348" width="13.85546875" style="160" customWidth="1"/>
    <col min="14349" max="14349" width="16.7109375" style="160" customWidth="1"/>
    <col min="14350" max="14350" width="27.140625" style="160" customWidth="1"/>
    <col min="14351" max="14351" width="12.28515625" style="160" customWidth="1"/>
    <col min="14352" max="14352" width="25.42578125" style="160" customWidth="1"/>
    <col min="14353" max="14353" width="12.28515625" style="160" customWidth="1"/>
    <col min="14354" max="14354" width="28.28515625" style="160" customWidth="1"/>
    <col min="14355" max="14355" width="24.140625" style="160" customWidth="1"/>
    <col min="14356" max="14356" width="26.85546875" style="160" customWidth="1"/>
    <col min="14357" max="14357" width="24.28515625" style="160" customWidth="1"/>
    <col min="14358" max="14358" width="9.140625" style="160"/>
    <col min="14359" max="14359" width="28.5703125" style="160" customWidth="1"/>
    <col min="14360" max="14361" width="9.140625" style="160"/>
    <col min="14362" max="14362" width="22.85546875" style="160" customWidth="1"/>
    <col min="14363" max="14592" width="9.140625" style="160"/>
    <col min="14593" max="14593" width="6.7109375" style="160" customWidth="1"/>
    <col min="14594" max="14594" width="15.28515625" style="160" customWidth="1"/>
    <col min="14595" max="14595" width="28" style="160" customWidth="1"/>
    <col min="14596" max="14596" width="16.5703125" style="160" customWidth="1"/>
    <col min="14597" max="14597" width="28.140625" style="160" customWidth="1"/>
    <col min="14598" max="14598" width="11.7109375" style="160" customWidth="1"/>
    <col min="14599" max="14599" width="13.5703125" style="160" customWidth="1"/>
    <col min="14600" max="14600" width="16.42578125" style="160" customWidth="1"/>
    <col min="14601" max="14601" width="9.140625" style="160" customWidth="1"/>
    <col min="14602" max="14602" width="26" style="160" customWidth="1"/>
    <col min="14603" max="14603" width="19.5703125" style="160" customWidth="1"/>
    <col min="14604" max="14604" width="13.85546875" style="160" customWidth="1"/>
    <col min="14605" max="14605" width="16.7109375" style="160" customWidth="1"/>
    <col min="14606" max="14606" width="27.140625" style="160" customWidth="1"/>
    <col min="14607" max="14607" width="12.28515625" style="160" customWidth="1"/>
    <col min="14608" max="14608" width="25.42578125" style="160" customWidth="1"/>
    <col min="14609" max="14609" width="12.28515625" style="160" customWidth="1"/>
    <col min="14610" max="14610" width="28.28515625" style="160" customWidth="1"/>
    <col min="14611" max="14611" width="24.140625" style="160" customWidth="1"/>
    <col min="14612" max="14612" width="26.85546875" style="160" customWidth="1"/>
    <col min="14613" max="14613" width="24.28515625" style="160" customWidth="1"/>
    <col min="14614" max="14614" width="9.140625" style="160"/>
    <col min="14615" max="14615" width="28.5703125" style="160" customWidth="1"/>
    <col min="14616" max="14617" width="9.140625" style="160"/>
    <col min="14618" max="14618" width="22.85546875" style="160" customWidth="1"/>
    <col min="14619" max="14848" width="9.140625" style="160"/>
    <col min="14849" max="14849" width="6.7109375" style="160" customWidth="1"/>
    <col min="14850" max="14850" width="15.28515625" style="160" customWidth="1"/>
    <col min="14851" max="14851" width="28" style="160" customWidth="1"/>
    <col min="14852" max="14852" width="16.5703125" style="160" customWidth="1"/>
    <col min="14853" max="14853" width="28.140625" style="160" customWidth="1"/>
    <col min="14854" max="14854" width="11.7109375" style="160" customWidth="1"/>
    <col min="14855" max="14855" width="13.5703125" style="160" customWidth="1"/>
    <col min="14856" max="14856" width="16.42578125" style="160" customWidth="1"/>
    <col min="14857" max="14857" width="9.140625" style="160" customWidth="1"/>
    <col min="14858" max="14858" width="26" style="160" customWidth="1"/>
    <col min="14859" max="14859" width="19.5703125" style="160" customWidth="1"/>
    <col min="14860" max="14860" width="13.85546875" style="160" customWidth="1"/>
    <col min="14861" max="14861" width="16.7109375" style="160" customWidth="1"/>
    <col min="14862" max="14862" width="27.140625" style="160" customWidth="1"/>
    <col min="14863" max="14863" width="12.28515625" style="160" customWidth="1"/>
    <col min="14864" max="14864" width="25.42578125" style="160" customWidth="1"/>
    <col min="14865" max="14865" width="12.28515625" style="160" customWidth="1"/>
    <col min="14866" max="14866" width="28.28515625" style="160" customWidth="1"/>
    <col min="14867" max="14867" width="24.140625" style="160" customWidth="1"/>
    <col min="14868" max="14868" width="26.85546875" style="160" customWidth="1"/>
    <col min="14869" max="14869" width="24.28515625" style="160" customWidth="1"/>
    <col min="14870" max="14870" width="9.140625" style="160"/>
    <col min="14871" max="14871" width="28.5703125" style="160" customWidth="1"/>
    <col min="14872" max="14873" width="9.140625" style="160"/>
    <col min="14874" max="14874" width="22.85546875" style="160" customWidth="1"/>
    <col min="14875" max="15104" width="9.140625" style="160"/>
    <col min="15105" max="15105" width="6.7109375" style="160" customWidth="1"/>
    <col min="15106" max="15106" width="15.28515625" style="160" customWidth="1"/>
    <col min="15107" max="15107" width="28" style="160" customWidth="1"/>
    <col min="15108" max="15108" width="16.5703125" style="160" customWidth="1"/>
    <col min="15109" max="15109" width="28.140625" style="160" customWidth="1"/>
    <col min="15110" max="15110" width="11.7109375" style="160" customWidth="1"/>
    <col min="15111" max="15111" width="13.5703125" style="160" customWidth="1"/>
    <col min="15112" max="15112" width="16.42578125" style="160" customWidth="1"/>
    <col min="15113" max="15113" width="9.140625" style="160" customWidth="1"/>
    <col min="15114" max="15114" width="26" style="160" customWidth="1"/>
    <col min="15115" max="15115" width="19.5703125" style="160" customWidth="1"/>
    <col min="15116" max="15116" width="13.85546875" style="160" customWidth="1"/>
    <col min="15117" max="15117" width="16.7109375" style="160" customWidth="1"/>
    <col min="15118" max="15118" width="27.140625" style="160" customWidth="1"/>
    <col min="15119" max="15119" width="12.28515625" style="160" customWidth="1"/>
    <col min="15120" max="15120" width="25.42578125" style="160" customWidth="1"/>
    <col min="15121" max="15121" width="12.28515625" style="160" customWidth="1"/>
    <col min="15122" max="15122" width="28.28515625" style="160" customWidth="1"/>
    <col min="15123" max="15123" width="24.140625" style="160" customWidth="1"/>
    <col min="15124" max="15124" width="26.85546875" style="160" customWidth="1"/>
    <col min="15125" max="15125" width="24.28515625" style="160" customWidth="1"/>
    <col min="15126" max="15126" width="9.140625" style="160"/>
    <col min="15127" max="15127" width="28.5703125" style="160" customWidth="1"/>
    <col min="15128" max="15129" width="9.140625" style="160"/>
    <col min="15130" max="15130" width="22.85546875" style="160" customWidth="1"/>
    <col min="15131" max="15360" width="9.140625" style="160"/>
    <col min="15361" max="15361" width="6.7109375" style="160" customWidth="1"/>
    <col min="15362" max="15362" width="15.28515625" style="160" customWidth="1"/>
    <col min="15363" max="15363" width="28" style="160" customWidth="1"/>
    <col min="15364" max="15364" width="16.5703125" style="160" customWidth="1"/>
    <col min="15365" max="15365" width="28.140625" style="160" customWidth="1"/>
    <col min="15366" max="15366" width="11.7109375" style="160" customWidth="1"/>
    <col min="15367" max="15367" width="13.5703125" style="160" customWidth="1"/>
    <col min="15368" max="15368" width="16.42578125" style="160" customWidth="1"/>
    <col min="15369" max="15369" width="9.140625" style="160" customWidth="1"/>
    <col min="15370" max="15370" width="26" style="160" customWidth="1"/>
    <col min="15371" max="15371" width="19.5703125" style="160" customWidth="1"/>
    <col min="15372" max="15372" width="13.85546875" style="160" customWidth="1"/>
    <col min="15373" max="15373" width="16.7109375" style="160" customWidth="1"/>
    <col min="15374" max="15374" width="27.140625" style="160" customWidth="1"/>
    <col min="15375" max="15375" width="12.28515625" style="160" customWidth="1"/>
    <col min="15376" max="15376" width="25.42578125" style="160" customWidth="1"/>
    <col min="15377" max="15377" width="12.28515625" style="160" customWidth="1"/>
    <col min="15378" max="15378" width="28.28515625" style="160" customWidth="1"/>
    <col min="15379" max="15379" width="24.140625" style="160" customWidth="1"/>
    <col min="15380" max="15380" width="26.85546875" style="160" customWidth="1"/>
    <col min="15381" max="15381" width="24.28515625" style="160" customWidth="1"/>
    <col min="15382" max="15382" width="9.140625" style="160"/>
    <col min="15383" max="15383" width="28.5703125" style="160" customWidth="1"/>
    <col min="15384" max="15385" width="9.140625" style="160"/>
    <col min="15386" max="15386" width="22.85546875" style="160" customWidth="1"/>
    <col min="15387" max="15616" width="9.140625" style="160"/>
    <col min="15617" max="15617" width="6.7109375" style="160" customWidth="1"/>
    <col min="15618" max="15618" width="15.28515625" style="160" customWidth="1"/>
    <col min="15619" max="15619" width="28" style="160" customWidth="1"/>
    <col min="15620" max="15620" width="16.5703125" style="160" customWidth="1"/>
    <col min="15621" max="15621" width="28.140625" style="160" customWidth="1"/>
    <col min="15622" max="15622" width="11.7109375" style="160" customWidth="1"/>
    <col min="15623" max="15623" width="13.5703125" style="160" customWidth="1"/>
    <col min="15624" max="15624" width="16.42578125" style="160" customWidth="1"/>
    <col min="15625" max="15625" width="9.140625" style="160" customWidth="1"/>
    <col min="15626" max="15626" width="26" style="160" customWidth="1"/>
    <col min="15627" max="15627" width="19.5703125" style="160" customWidth="1"/>
    <col min="15628" max="15628" width="13.85546875" style="160" customWidth="1"/>
    <col min="15629" max="15629" width="16.7109375" style="160" customWidth="1"/>
    <col min="15630" max="15630" width="27.140625" style="160" customWidth="1"/>
    <col min="15631" max="15631" width="12.28515625" style="160" customWidth="1"/>
    <col min="15632" max="15632" width="25.42578125" style="160" customWidth="1"/>
    <col min="15633" max="15633" width="12.28515625" style="160" customWidth="1"/>
    <col min="15634" max="15634" width="28.28515625" style="160" customWidth="1"/>
    <col min="15635" max="15635" width="24.140625" style="160" customWidth="1"/>
    <col min="15636" max="15636" width="26.85546875" style="160" customWidth="1"/>
    <col min="15637" max="15637" width="24.28515625" style="160" customWidth="1"/>
    <col min="15638" max="15638" width="9.140625" style="160"/>
    <col min="15639" max="15639" width="28.5703125" style="160" customWidth="1"/>
    <col min="15640" max="15641" width="9.140625" style="160"/>
    <col min="15642" max="15642" width="22.85546875" style="160" customWidth="1"/>
    <col min="15643" max="15872" width="9.140625" style="160"/>
    <col min="15873" max="15873" width="6.7109375" style="160" customWidth="1"/>
    <col min="15874" max="15874" width="15.28515625" style="160" customWidth="1"/>
    <col min="15875" max="15875" width="28" style="160" customWidth="1"/>
    <col min="15876" max="15876" width="16.5703125" style="160" customWidth="1"/>
    <col min="15877" max="15877" width="28.140625" style="160" customWidth="1"/>
    <col min="15878" max="15878" width="11.7109375" style="160" customWidth="1"/>
    <col min="15879" max="15879" width="13.5703125" style="160" customWidth="1"/>
    <col min="15880" max="15880" width="16.42578125" style="160" customWidth="1"/>
    <col min="15881" max="15881" width="9.140625" style="160" customWidth="1"/>
    <col min="15882" max="15882" width="26" style="160" customWidth="1"/>
    <col min="15883" max="15883" width="19.5703125" style="160" customWidth="1"/>
    <col min="15884" max="15884" width="13.85546875" style="160" customWidth="1"/>
    <col min="15885" max="15885" width="16.7109375" style="160" customWidth="1"/>
    <col min="15886" max="15886" width="27.140625" style="160" customWidth="1"/>
    <col min="15887" max="15887" width="12.28515625" style="160" customWidth="1"/>
    <col min="15888" max="15888" width="25.42578125" style="160" customWidth="1"/>
    <col min="15889" max="15889" width="12.28515625" style="160" customWidth="1"/>
    <col min="15890" max="15890" width="28.28515625" style="160" customWidth="1"/>
    <col min="15891" max="15891" width="24.140625" style="160" customWidth="1"/>
    <col min="15892" max="15892" width="26.85546875" style="160" customWidth="1"/>
    <col min="15893" max="15893" width="24.28515625" style="160" customWidth="1"/>
    <col min="15894" max="15894" width="9.140625" style="160"/>
    <col min="15895" max="15895" width="28.5703125" style="160" customWidth="1"/>
    <col min="15896" max="15897" width="9.140625" style="160"/>
    <col min="15898" max="15898" width="22.85546875" style="160" customWidth="1"/>
    <col min="15899" max="16128" width="9.140625" style="160"/>
    <col min="16129" max="16129" width="6.7109375" style="160" customWidth="1"/>
    <col min="16130" max="16130" width="15.28515625" style="160" customWidth="1"/>
    <col min="16131" max="16131" width="28" style="160" customWidth="1"/>
    <col min="16132" max="16132" width="16.5703125" style="160" customWidth="1"/>
    <col min="16133" max="16133" width="28.140625" style="160" customWidth="1"/>
    <col min="16134" max="16134" width="11.7109375" style="160" customWidth="1"/>
    <col min="16135" max="16135" width="13.5703125" style="160" customWidth="1"/>
    <col min="16136" max="16136" width="16.42578125" style="160" customWidth="1"/>
    <col min="16137" max="16137" width="9.140625" style="160" customWidth="1"/>
    <col min="16138" max="16138" width="26" style="160" customWidth="1"/>
    <col min="16139" max="16139" width="19.5703125" style="160" customWidth="1"/>
    <col min="16140" max="16140" width="13.85546875" style="160" customWidth="1"/>
    <col min="16141" max="16141" width="16.7109375" style="160" customWidth="1"/>
    <col min="16142" max="16142" width="27.140625" style="160" customWidth="1"/>
    <col min="16143" max="16143" width="12.28515625" style="160" customWidth="1"/>
    <col min="16144" max="16144" width="25.42578125" style="160" customWidth="1"/>
    <col min="16145" max="16145" width="12.28515625" style="160" customWidth="1"/>
    <col min="16146" max="16146" width="28.28515625" style="160" customWidth="1"/>
    <col min="16147" max="16147" width="24.140625" style="160" customWidth="1"/>
    <col min="16148" max="16148" width="26.85546875" style="160" customWidth="1"/>
    <col min="16149" max="16149" width="24.28515625" style="160" customWidth="1"/>
    <col min="16150" max="16150" width="9.140625" style="160"/>
    <col min="16151" max="16151" width="28.5703125" style="160" customWidth="1"/>
    <col min="16152" max="16153" width="9.140625" style="160"/>
    <col min="16154" max="16154" width="22.85546875" style="160" customWidth="1"/>
    <col min="16155" max="16384" width="9.140625" style="160"/>
  </cols>
  <sheetData>
    <row r="1" spans="1:20" ht="22.5" customHeight="1" x14ac:dyDescent="0.25">
      <c r="A1" s="1128" t="s">
        <v>575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</row>
    <row r="2" spans="1:20" ht="21" customHeight="1" x14ac:dyDescent="0.25">
      <c r="A2" s="1128" t="s">
        <v>3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</row>
    <row r="3" spans="1:20" ht="23.25" customHeight="1" x14ac:dyDescent="0.25">
      <c r="A3" s="1128" t="s">
        <v>778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T3" s="257" t="s">
        <v>610</v>
      </c>
    </row>
    <row r="4" spans="1:20" ht="15" customHeight="1" x14ac:dyDescent="0.25">
      <c r="A4" s="160" t="s">
        <v>735</v>
      </c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162" t="s">
        <v>576</v>
      </c>
      <c r="Q4" s="544"/>
      <c r="T4" s="160" t="s">
        <v>611</v>
      </c>
    </row>
    <row r="5" spans="1:20" s="163" customFormat="1" ht="16.5" customHeight="1" x14ac:dyDescent="0.25">
      <c r="A5" s="1168" t="s">
        <v>577</v>
      </c>
      <c r="B5" s="1168" t="s">
        <v>578</v>
      </c>
      <c r="C5" s="1168" t="s">
        <v>579</v>
      </c>
      <c r="D5" s="1168" t="s">
        <v>580</v>
      </c>
      <c r="E5" s="1168" t="s">
        <v>581</v>
      </c>
      <c r="F5" s="1168" t="s">
        <v>582</v>
      </c>
      <c r="G5" s="1168" t="s">
        <v>583</v>
      </c>
      <c r="H5" s="1168" t="s">
        <v>584</v>
      </c>
      <c r="I5" s="1172" t="s">
        <v>585</v>
      </c>
      <c r="J5" s="1172"/>
      <c r="K5" s="1172"/>
      <c r="L5" s="1172"/>
      <c r="M5" s="1172"/>
      <c r="N5" s="1168" t="s">
        <v>586</v>
      </c>
      <c r="O5" s="1168" t="s">
        <v>587</v>
      </c>
      <c r="P5" s="1168" t="s">
        <v>756</v>
      </c>
      <c r="Q5" s="1170" t="s">
        <v>588</v>
      </c>
      <c r="R5" s="1168" t="s">
        <v>589</v>
      </c>
    </row>
    <row r="6" spans="1:20" ht="72.75" customHeight="1" x14ac:dyDescent="0.25">
      <c r="A6" s="1168"/>
      <c r="B6" s="1168"/>
      <c r="C6" s="1168"/>
      <c r="D6" s="1168"/>
      <c r="E6" s="1168"/>
      <c r="F6" s="1168"/>
      <c r="G6" s="1168"/>
      <c r="H6" s="1168"/>
      <c r="I6" s="164" t="s">
        <v>590</v>
      </c>
      <c r="J6" s="545" t="s">
        <v>591</v>
      </c>
      <c r="K6" s="545" t="s">
        <v>592</v>
      </c>
      <c r="L6" s="545" t="s">
        <v>593</v>
      </c>
      <c r="M6" s="545" t="s">
        <v>2</v>
      </c>
      <c r="N6" s="1168"/>
      <c r="O6" s="1168"/>
      <c r="P6" s="1168"/>
      <c r="Q6" s="1171"/>
      <c r="R6" s="1168"/>
      <c r="S6" s="161"/>
    </row>
    <row r="7" spans="1:20" ht="18.75" customHeight="1" thickBot="1" x14ac:dyDescent="0.3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  <c r="P7" s="165">
        <v>16</v>
      </c>
      <c r="Q7" s="165">
        <v>17</v>
      </c>
      <c r="R7" s="165">
        <v>18</v>
      </c>
      <c r="S7" s="161"/>
    </row>
    <row r="8" spans="1:20" ht="9.9499999999999993" customHeight="1" thickTop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1"/>
    </row>
    <row r="9" spans="1:20" ht="15.75" x14ac:dyDescent="0.25">
      <c r="A9" s="167"/>
      <c r="B9" s="167" t="s">
        <v>23</v>
      </c>
      <c r="C9" s="168" t="s">
        <v>24</v>
      </c>
      <c r="D9" s="167"/>
      <c r="E9" s="167"/>
      <c r="F9" s="167"/>
      <c r="G9" s="167"/>
      <c r="H9" s="169"/>
      <c r="I9" s="167"/>
      <c r="J9" s="167"/>
      <c r="K9" s="167"/>
      <c r="L9" s="167"/>
      <c r="M9" s="167"/>
      <c r="N9" s="167"/>
      <c r="O9" s="536">
        <f>+O10</f>
        <v>1</v>
      </c>
      <c r="P9" s="537">
        <f>+P10</f>
        <v>42681000</v>
      </c>
      <c r="Q9" s="169"/>
      <c r="R9" s="167"/>
    </row>
    <row r="10" spans="1:20" ht="15.95" customHeight="1" x14ac:dyDescent="0.25">
      <c r="A10" s="205">
        <v>1</v>
      </c>
      <c r="B10" s="549" t="s">
        <v>526</v>
      </c>
      <c r="C10" s="550" t="s">
        <v>523</v>
      </c>
      <c r="D10" s="658" t="s">
        <v>97</v>
      </c>
      <c r="E10" s="552" t="s">
        <v>524</v>
      </c>
      <c r="F10" s="223" t="s">
        <v>662</v>
      </c>
      <c r="G10" s="230" t="s">
        <v>332</v>
      </c>
      <c r="H10" s="552" t="s">
        <v>525</v>
      </c>
      <c r="I10" s="551"/>
      <c r="J10" s="551"/>
      <c r="K10" s="551"/>
      <c r="L10" s="551"/>
      <c r="M10" s="553"/>
      <c r="N10" s="554" t="s">
        <v>12</v>
      </c>
      <c r="O10" s="214">
        <v>1</v>
      </c>
      <c r="P10" s="625">
        <v>42681000</v>
      </c>
      <c r="Q10" s="555" t="s">
        <v>360</v>
      </c>
      <c r="R10" s="215" t="s">
        <v>475</v>
      </c>
    </row>
    <row r="11" spans="1:20" ht="15.95" customHeight="1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61"/>
    </row>
    <row r="12" spans="1:20" s="173" customFormat="1" ht="15.75" x14ac:dyDescent="0.25">
      <c r="A12" s="167"/>
      <c r="B12" s="167" t="s">
        <v>25</v>
      </c>
      <c r="C12" s="168" t="s">
        <v>26</v>
      </c>
      <c r="D12" s="167"/>
      <c r="E12" s="167"/>
      <c r="F12" s="167"/>
      <c r="G12" s="167"/>
      <c r="H12" s="169"/>
      <c r="I12" s="167"/>
      <c r="J12" s="167"/>
      <c r="K12" s="167"/>
      <c r="L12" s="167"/>
      <c r="M12" s="171"/>
      <c r="N12" s="167"/>
      <c r="O12" s="172">
        <f>SUM(O13:O20)</f>
        <v>8</v>
      </c>
      <c r="P12" s="438">
        <f>SUM(P13:P20)</f>
        <v>248993600</v>
      </c>
      <c r="Q12" s="169"/>
      <c r="R12" s="167"/>
    </row>
    <row r="13" spans="1:20" s="182" customFormat="1" ht="15.95" customHeight="1" x14ac:dyDescent="0.25">
      <c r="A13" s="174">
        <v>1</v>
      </c>
      <c r="B13" s="175" t="s">
        <v>329</v>
      </c>
      <c r="C13" s="176" t="s">
        <v>330</v>
      </c>
      <c r="D13" s="175" t="s">
        <v>98</v>
      </c>
      <c r="E13" s="176" t="s">
        <v>331</v>
      </c>
      <c r="F13" s="174">
        <v>1495</v>
      </c>
      <c r="G13" s="177" t="s">
        <v>332</v>
      </c>
      <c r="H13" s="178">
        <v>39264</v>
      </c>
      <c r="I13" s="174"/>
      <c r="J13" s="175" t="s">
        <v>333</v>
      </c>
      <c r="K13" s="175" t="s">
        <v>334</v>
      </c>
      <c r="L13" s="179" t="s">
        <v>335</v>
      </c>
      <c r="M13" s="174" t="s">
        <v>336</v>
      </c>
      <c r="N13" s="175" t="s">
        <v>12</v>
      </c>
      <c r="O13" s="180">
        <v>1</v>
      </c>
      <c r="P13" s="304">
        <v>147750000</v>
      </c>
      <c r="Q13" s="175" t="s">
        <v>337</v>
      </c>
      <c r="R13" s="177" t="s">
        <v>727</v>
      </c>
      <c r="S13" s="181"/>
    </row>
    <row r="14" spans="1:20" ht="15.95" customHeight="1" x14ac:dyDescent="0.25">
      <c r="A14" s="174">
        <v>2</v>
      </c>
      <c r="B14" s="183" t="s">
        <v>5</v>
      </c>
      <c r="C14" s="184" t="s">
        <v>4</v>
      </c>
      <c r="D14" s="183" t="s">
        <v>101</v>
      </c>
      <c r="E14" s="184" t="s">
        <v>339</v>
      </c>
      <c r="F14" s="185">
        <v>125</v>
      </c>
      <c r="G14" s="186" t="s">
        <v>332</v>
      </c>
      <c r="H14" s="187">
        <v>39202</v>
      </c>
      <c r="I14" s="185"/>
      <c r="J14" s="183" t="s">
        <v>340</v>
      </c>
      <c r="K14" s="183" t="s">
        <v>574</v>
      </c>
      <c r="L14" s="188" t="s">
        <v>341</v>
      </c>
      <c r="M14" s="185" t="s">
        <v>342</v>
      </c>
      <c r="N14" s="183" t="s">
        <v>12</v>
      </c>
      <c r="O14" s="189">
        <v>1</v>
      </c>
      <c r="P14" s="306">
        <v>12215000</v>
      </c>
      <c r="Q14" s="175" t="s">
        <v>337</v>
      </c>
      <c r="R14" s="177" t="s">
        <v>727</v>
      </c>
      <c r="S14" s="161"/>
    </row>
    <row r="15" spans="1:20" ht="15.95" customHeight="1" x14ac:dyDescent="0.25">
      <c r="A15" s="174">
        <v>3</v>
      </c>
      <c r="B15" s="183" t="s">
        <v>5</v>
      </c>
      <c r="C15" s="184" t="s">
        <v>4</v>
      </c>
      <c r="D15" s="183" t="s">
        <v>100</v>
      </c>
      <c r="E15" s="184" t="s">
        <v>343</v>
      </c>
      <c r="F15" s="185">
        <v>125</v>
      </c>
      <c r="G15" s="186" t="s">
        <v>332</v>
      </c>
      <c r="H15" s="187">
        <v>40155</v>
      </c>
      <c r="I15" s="185"/>
      <c r="J15" s="183" t="s">
        <v>344</v>
      </c>
      <c r="K15" s="183" t="s">
        <v>345</v>
      </c>
      <c r="L15" s="1001" t="s">
        <v>738</v>
      </c>
      <c r="M15" s="185" t="s">
        <v>346</v>
      </c>
      <c r="N15" s="183" t="s">
        <v>12</v>
      </c>
      <c r="O15" s="189">
        <v>1</v>
      </c>
      <c r="P15" s="306">
        <v>12180000</v>
      </c>
      <c r="Q15" s="175" t="s">
        <v>337</v>
      </c>
      <c r="R15" s="177" t="s">
        <v>727</v>
      </c>
      <c r="S15" s="161"/>
    </row>
    <row r="16" spans="1:20" ht="15.95" customHeight="1" x14ac:dyDescent="0.25">
      <c r="A16" s="174">
        <v>4</v>
      </c>
      <c r="B16" s="183" t="s">
        <v>5</v>
      </c>
      <c r="C16" s="184" t="s">
        <v>4</v>
      </c>
      <c r="D16" s="183" t="s">
        <v>223</v>
      </c>
      <c r="E16" s="184" t="s">
        <v>347</v>
      </c>
      <c r="F16" s="185">
        <v>125</v>
      </c>
      <c r="G16" s="186" t="s">
        <v>332</v>
      </c>
      <c r="H16" s="187">
        <v>41990</v>
      </c>
      <c r="I16" s="185"/>
      <c r="J16" s="183" t="s">
        <v>348</v>
      </c>
      <c r="K16" s="183" t="s">
        <v>349</v>
      </c>
      <c r="L16" s="1001" t="s">
        <v>739</v>
      </c>
      <c r="M16" s="185" t="s">
        <v>350</v>
      </c>
      <c r="N16" s="183" t="s">
        <v>12</v>
      </c>
      <c r="O16" s="189">
        <v>1</v>
      </c>
      <c r="P16" s="306">
        <v>15960500</v>
      </c>
      <c r="Q16" s="175" t="s">
        <v>337</v>
      </c>
      <c r="R16" s="177" t="s">
        <v>727</v>
      </c>
      <c r="S16" s="161"/>
    </row>
    <row r="17" spans="1:23" ht="15.95" customHeight="1" x14ac:dyDescent="0.25">
      <c r="A17" s="174">
        <v>5</v>
      </c>
      <c r="B17" s="183" t="s">
        <v>5</v>
      </c>
      <c r="C17" s="184" t="s">
        <v>4</v>
      </c>
      <c r="D17" s="183" t="s">
        <v>97</v>
      </c>
      <c r="E17" s="184" t="s">
        <v>351</v>
      </c>
      <c r="F17" s="185">
        <v>125</v>
      </c>
      <c r="G17" s="186" t="s">
        <v>332</v>
      </c>
      <c r="H17" s="187">
        <v>42261</v>
      </c>
      <c r="I17" s="185"/>
      <c r="J17" s="183" t="s">
        <v>352</v>
      </c>
      <c r="K17" s="183" t="s">
        <v>353</v>
      </c>
      <c r="L17" s="188" t="s">
        <v>354</v>
      </c>
      <c r="M17" s="185" t="s">
        <v>355</v>
      </c>
      <c r="N17" s="183" t="s">
        <v>12</v>
      </c>
      <c r="O17" s="189">
        <v>1</v>
      </c>
      <c r="P17" s="306">
        <v>16356300</v>
      </c>
      <c r="Q17" s="175" t="s">
        <v>337</v>
      </c>
      <c r="R17" s="177" t="s">
        <v>727</v>
      </c>
      <c r="S17" s="161"/>
      <c r="W17" s="556">
        <v>16356300</v>
      </c>
    </row>
    <row r="18" spans="1:23" ht="15.95" customHeight="1" x14ac:dyDescent="0.25">
      <c r="A18" s="174">
        <v>6</v>
      </c>
      <c r="B18" s="183" t="s">
        <v>5</v>
      </c>
      <c r="C18" s="184" t="s">
        <v>4</v>
      </c>
      <c r="D18" s="183" t="s">
        <v>105</v>
      </c>
      <c r="E18" s="184" t="s">
        <v>339</v>
      </c>
      <c r="F18" s="185">
        <v>125</v>
      </c>
      <c r="G18" s="186" t="s">
        <v>332</v>
      </c>
      <c r="H18" s="187">
        <v>39202</v>
      </c>
      <c r="I18" s="185"/>
      <c r="J18" s="183" t="s">
        <v>356</v>
      </c>
      <c r="K18" s="183" t="s">
        <v>357</v>
      </c>
      <c r="L18" s="188" t="s">
        <v>358</v>
      </c>
      <c r="M18" s="185" t="s">
        <v>359</v>
      </c>
      <c r="N18" s="183" t="s">
        <v>12</v>
      </c>
      <c r="O18" s="189">
        <v>1</v>
      </c>
      <c r="P18" s="306">
        <v>12215000</v>
      </c>
      <c r="Q18" s="175" t="s">
        <v>337</v>
      </c>
      <c r="R18" s="177" t="s">
        <v>727</v>
      </c>
      <c r="S18" s="161"/>
      <c r="W18" s="556">
        <v>15960500</v>
      </c>
    </row>
    <row r="19" spans="1:23" ht="15.95" customHeight="1" x14ac:dyDescent="0.25">
      <c r="A19" s="174">
        <v>7</v>
      </c>
      <c r="B19" s="557" t="s">
        <v>5</v>
      </c>
      <c r="C19" s="558" t="s">
        <v>4</v>
      </c>
      <c r="D19" s="559" t="s">
        <v>99</v>
      </c>
      <c r="E19" s="560" t="s">
        <v>111</v>
      </c>
      <c r="F19" s="561">
        <v>125</v>
      </c>
      <c r="G19" s="562" t="s">
        <v>222</v>
      </c>
      <c r="H19" s="563" t="s">
        <v>163</v>
      </c>
      <c r="I19" s="249"/>
      <c r="J19" s="564" t="s">
        <v>131</v>
      </c>
      <c r="K19" s="564" t="s">
        <v>132</v>
      </c>
      <c r="L19" s="1003" t="s">
        <v>740</v>
      </c>
      <c r="M19" s="1005" t="s">
        <v>133</v>
      </c>
      <c r="N19" s="192" t="s">
        <v>12</v>
      </c>
      <c r="O19" s="565">
        <v>1</v>
      </c>
      <c r="P19" s="461">
        <v>16356300</v>
      </c>
      <c r="Q19" s="566" t="s">
        <v>322</v>
      </c>
      <c r="R19" s="177" t="s">
        <v>727</v>
      </c>
      <c r="S19" s="161"/>
      <c r="W19" s="556">
        <v>1000000</v>
      </c>
    </row>
    <row r="20" spans="1:23" ht="15.95" customHeight="1" x14ac:dyDescent="0.25">
      <c r="A20" s="174">
        <v>8</v>
      </c>
      <c r="B20" s="557" t="s">
        <v>5</v>
      </c>
      <c r="C20" s="558" t="s">
        <v>4</v>
      </c>
      <c r="D20" s="559" t="s">
        <v>95</v>
      </c>
      <c r="E20" s="567" t="s">
        <v>134</v>
      </c>
      <c r="F20" s="561">
        <v>125</v>
      </c>
      <c r="G20" s="562" t="s">
        <v>222</v>
      </c>
      <c r="H20" s="563" t="s">
        <v>164</v>
      </c>
      <c r="I20" s="249"/>
      <c r="J20" s="564" t="s">
        <v>135</v>
      </c>
      <c r="K20" s="564" t="s">
        <v>136</v>
      </c>
      <c r="L20" s="1004" t="s">
        <v>137</v>
      </c>
      <c r="M20" s="1005" t="s">
        <v>138</v>
      </c>
      <c r="N20" s="192" t="s">
        <v>12</v>
      </c>
      <c r="O20" s="565">
        <v>1</v>
      </c>
      <c r="P20" s="461">
        <v>15960500</v>
      </c>
      <c r="Q20" s="566" t="s">
        <v>322</v>
      </c>
      <c r="R20" s="177" t="s">
        <v>727</v>
      </c>
      <c r="S20" s="161"/>
      <c r="W20" s="556">
        <v>3675000</v>
      </c>
    </row>
    <row r="21" spans="1:23" ht="15.95" customHeight="1" x14ac:dyDescent="0.25">
      <c r="A21" s="193"/>
      <c r="B21" s="194"/>
      <c r="C21" s="195"/>
      <c r="D21" s="194"/>
      <c r="E21" s="195"/>
      <c r="F21" s="193"/>
      <c r="G21" s="196"/>
      <c r="H21" s="197"/>
      <c r="I21" s="193"/>
      <c r="J21" s="194"/>
      <c r="K21" s="194"/>
      <c r="L21" s="198"/>
      <c r="M21" s="193"/>
      <c r="N21" s="194"/>
      <c r="O21" s="199"/>
      <c r="P21" s="457"/>
      <c r="Q21" s="200"/>
      <c r="R21" s="201"/>
      <c r="S21" s="161"/>
      <c r="W21" s="556">
        <v>5975000</v>
      </c>
    </row>
    <row r="22" spans="1:23" s="173" customFormat="1" ht="20.25" x14ac:dyDescent="0.25">
      <c r="A22" s="167"/>
      <c r="B22" s="167" t="s">
        <v>27</v>
      </c>
      <c r="C22" s="168" t="s">
        <v>28</v>
      </c>
      <c r="D22" s="167"/>
      <c r="E22" s="167"/>
      <c r="F22" s="167"/>
      <c r="G22" s="167"/>
      <c r="H22" s="169"/>
      <c r="I22" s="167"/>
      <c r="J22" s="167"/>
      <c r="K22" s="167"/>
      <c r="L22" s="167"/>
      <c r="M22" s="167"/>
      <c r="N22" s="167"/>
      <c r="O22" s="167"/>
      <c r="P22" s="438"/>
      <c r="Q22" s="169"/>
      <c r="R22" s="167"/>
      <c r="W22" s="556">
        <v>5975000</v>
      </c>
    </row>
    <row r="23" spans="1:23" ht="15.95" customHeight="1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458"/>
      <c r="Q23" s="170"/>
      <c r="R23" s="170"/>
      <c r="S23" s="161"/>
      <c r="W23" s="556">
        <v>2950000</v>
      </c>
    </row>
    <row r="24" spans="1:23" s="173" customFormat="1" ht="20.25" x14ac:dyDescent="0.25">
      <c r="A24" s="167"/>
      <c r="B24" s="167" t="s">
        <v>29</v>
      </c>
      <c r="C24" s="168" t="s">
        <v>30</v>
      </c>
      <c r="D24" s="167"/>
      <c r="E24" s="167"/>
      <c r="F24" s="167"/>
      <c r="G24" s="167"/>
      <c r="H24" s="169"/>
      <c r="I24" s="167"/>
      <c r="J24" s="167"/>
      <c r="K24" s="167"/>
      <c r="L24" s="167"/>
      <c r="M24" s="167"/>
      <c r="N24" s="167"/>
      <c r="O24" s="167"/>
      <c r="P24" s="438"/>
      <c r="Q24" s="169"/>
      <c r="R24" s="167"/>
      <c r="W24" s="556">
        <v>2275000</v>
      </c>
    </row>
    <row r="25" spans="1:23" ht="15.95" customHeight="1" x14ac:dyDescent="0.2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458"/>
      <c r="Q25" s="170"/>
      <c r="R25" s="170"/>
      <c r="S25" s="161"/>
      <c r="W25" s="556">
        <v>5350000</v>
      </c>
    </row>
    <row r="26" spans="1:23" s="173" customFormat="1" ht="20.25" x14ac:dyDescent="0.25">
      <c r="A26" s="171"/>
      <c r="B26" s="171" t="s">
        <v>31</v>
      </c>
      <c r="C26" s="202" t="s">
        <v>32</v>
      </c>
      <c r="D26" s="171"/>
      <c r="E26" s="171"/>
      <c r="F26" s="171"/>
      <c r="G26" s="171"/>
      <c r="H26" s="203"/>
      <c r="I26" s="171"/>
      <c r="J26" s="171"/>
      <c r="K26" s="171"/>
      <c r="L26" s="171"/>
      <c r="M26" s="171"/>
      <c r="N26" s="171"/>
      <c r="O26" s="459">
        <f>SUM(O27:O204)</f>
        <v>178</v>
      </c>
      <c r="P26" s="459">
        <f>SUM(P27:P204)</f>
        <v>1132731678</v>
      </c>
      <c r="Q26" s="203"/>
      <c r="R26" s="171"/>
      <c r="W26" s="568">
        <v>5350000</v>
      </c>
    </row>
    <row r="27" spans="1:23" ht="15.95" customHeight="1" x14ac:dyDescent="0.2">
      <c r="A27" s="205">
        <v>1</v>
      </c>
      <c r="B27" s="206" t="s">
        <v>80</v>
      </c>
      <c r="C27" s="207" t="s">
        <v>139</v>
      </c>
      <c r="D27" s="206" t="s">
        <v>96</v>
      </c>
      <c r="E27" s="207" t="s">
        <v>72</v>
      </c>
      <c r="F27" s="208"/>
      <c r="G27" s="209" t="s">
        <v>222</v>
      </c>
      <c r="H27" s="210">
        <v>37712</v>
      </c>
      <c r="I27" s="208"/>
      <c r="J27" s="208"/>
      <c r="K27" s="208"/>
      <c r="L27" s="208"/>
      <c r="M27" s="208"/>
      <c r="N27" s="206" t="s">
        <v>12</v>
      </c>
      <c r="O27" s="614">
        <v>1</v>
      </c>
      <c r="P27" s="460">
        <v>2000000</v>
      </c>
      <c r="Q27" s="206" t="s">
        <v>322</v>
      </c>
      <c r="R27" s="209" t="s">
        <v>338</v>
      </c>
      <c r="W27" s="568">
        <v>59750000</v>
      </c>
    </row>
    <row r="28" spans="1:23" ht="15.95" customHeight="1" x14ac:dyDescent="0.2">
      <c r="A28" s="597">
        <v>2</v>
      </c>
      <c r="B28" s="192" t="s">
        <v>80</v>
      </c>
      <c r="C28" s="211" t="s">
        <v>139</v>
      </c>
      <c r="D28" s="192" t="s">
        <v>105</v>
      </c>
      <c r="E28" s="211" t="s">
        <v>72</v>
      </c>
      <c r="F28" s="212"/>
      <c r="G28" s="186" t="s">
        <v>222</v>
      </c>
      <c r="H28" s="213">
        <v>37712</v>
      </c>
      <c r="I28" s="212"/>
      <c r="J28" s="212"/>
      <c r="K28" s="212"/>
      <c r="L28" s="212"/>
      <c r="M28" s="212"/>
      <c r="N28" s="192" t="s">
        <v>12</v>
      </c>
      <c r="O28" s="598">
        <v>1</v>
      </c>
      <c r="P28" s="461">
        <v>2000000</v>
      </c>
      <c r="Q28" s="192" t="s">
        <v>322</v>
      </c>
      <c r="R28" s="209" t="s">
        <v>338</v>
      </c>
      <c r="W28" s="556">
        <v>7853850</v>
      </c>
    </row>
    <row r="29" spans="1:23" ht="15.95" customHeight="1" x14ac:dyDescent="0.2">
      <c r="A29" s="597">
        <v>3</v>
      </c>
      <c r="B29" s="192" t="s">
        <v>80</v>
      </c>
      <c r="C29" s="211" t="s">
        <v>139</v>
      </c>
      <c r="D29" s="192" t="s">
        <v>101</v>
      </c>
      <c r="E29" s="211" t="s">
        <v>72</v>
      </c>
      <c r="F29" s="212"/>
      <c r="G29" s="186" t="s">
        <v>222</v>
      </c>
      <c r="H29" s="213">
        <v>38808</v>
      </c>
      <c r="I29" s="212"/>
      <c r="J29" s="212"/>
      <c r="K29" s="212"/>
      <c r="L29" s="212"/>
      <c r="M29" s="212"/>
      <c r="N29" s="192" t="s">
        <v>12</v>
      </c>
      <c r="O29" s="598">
        <v>1</v>
      </c>
      <c r="P29" s="461">
        <v>2500000</v>
      </c>
      <c r="Q29" s="192" t="s">
        <v>322</v>
      </c>
      <c r="R29" s="209" t="s">
        <v>338</v>
      </c>
      <c r="W29" s="568">
        <v>650000</v>
      </c>
    </row>
    <row r="30" spans="1:23" ht="15.95" customHeight="1" x14ac:dyDescent="0.2">
      <c r="A30" s="597">
        <v>4</v>
      </c>
      <c r="B30" s="192" t="s">
        <v>80</v>
      </c>
      <c r="C30" s="211" t="s">
        <v>139</v>
      </c>
      <c r="D30" s="192" t="s">
        <v>100</v>
      </c>
      <c r="E30" s="211" t="s">
        <v>140</v>
      </c>
      <c r="F30" s="212"/>
      <c r="G30" s="186" t="s">
        <v>222</v>
      </c>
      <c r="H30" s="213">
        <v>39173</v>
      </c>
      <c r="I30" s="212"/>
      <c r="J30" s="212"/>
      <c r="K30" s="212"/>
      <c r="L30" s="212"/>
      <c r="M30" s="212"/>
      <c r="N30" s="192" t="s">
        <v>12</v>
      </c>
      <c r="O30" s="598">
        <v>1</v>
      </c>
      <c r="P30" s="461">
        <v>3495000</v>
      </c>
      <c r="Q30" s="192" t="s">
        <v>322</v>
      </c>
      <c r="R30" s="209" t="s">
        <v>338</v>
      </c>
      <c r="W30" s="568">
        <v>650000</v>
      </c>
    </row>
    <row r="31" spans="1:23" ht="15.95" customHeight="1" x14ac:dyDescent="0.2">
      <c r="A31" s="597">
        <v>5</v>
      </c>
      <c r="B31" s="192" t="s">
        <v>80</v>
      </c>
      <c r="C31" s="211" t="s">
        <v>139</v>
      </c>
      <c r="D31" s="192" t="s">
        <v>223</v>
      </c>
      <c r="E31" s="211" t="s">
        <v>140</v>
      </c>
      <c r="F31" s="212"/>
      <c r="G31" s="186" t="s">
        <v>222</v>
      </c>
      <c r="H31" s="213">
        <v>40451</v>
      </c>
      <c r="I31" s="212"/>
      <c r="J31" s="212"/>
      <c r="K31" s="212"/>
      <c r="L31" s="212"/>
      <c r="M31" s="212"/>
      <c r="N31" s="192" t="s">
        <v>12</v>
      </c>
      <c r="O31" s="598">
        <v>1</v>
      </c>
      <c r="P31" s="461">
        <v>3847000</v>
      </c>
      <c r="Q31" s="192" t="s">
        <v>337</v>
      </c>
      <c r="R31" s="209" t="s">
        <v>338</v>
      </c>
      <c r="W31" s="568">
        <v>6250000</v>
      </c>
    </row>
    <row r="32" spans="1:23" ht="15.95" customHeight="1" x14ac:dyDescent="0.2">
      <c r="A32" s="597">
        <v>6</v>
      </c>
      <c r="B32" s="615" t="s">
        <v>80</v>
      </c>
      <c r="C32" s="581" t="s">
        <v>139</v>
      </c>
      <c r="D32" s="616" t="s">
        <v>97</v>
      </c>
      <c r="E32" s="617" t="s">
        <v>72</v>
      </c>
      <c r="F32" s="618"/>
      <c r="G32" s="619" t="s">
        <v>222</v>
      </c>
      <c r="H32" s="620" t="s">
        <v>145</v>
      </c>
      <c r="I32" s="249"/>
      <c r="J32" s="621"/>
      <c r="K32" s="621"/>
      <c r="L32" s="622"/>
      <c r="M32" s="249"/>
      <c r="N32" s="192" t="s">
        <v>12</v>
      </c>
      <c r="O32" s="598">
        <v>1</v>
      </c>
      <c r="P32" s="461">
        <v>1000000</v>
      </c>
      <c r="Q32" s="623" t="s">
        <v>321</v>
      </c>
      <c r="R32" s="209" t="s">
        <v>338</v>
      </c>
      <c r="U32" s="569"/>
      <c r="W32" s="568">
        <v>595000</v>
      </c>
    </row>
    <row r="33" spans="1:23" ht="15.95" customHeight="1" x14ac:dyDescent="0.2">
      <c r="A33" s="597">
        <v>7</v>
      </c>
      <c r="B33" s="615" t="s">
        <v>80</v>
      </c>
      <c r="C33" s="581" t="s">
        <v>139</v>
      </c>
      <c r="D33" s="616" t="s">
        <v>98</v>
      </c>
      <c r="E33" s="617" t="s">
        <v>140</v>
      </c>
      <c r="F33" s="618"/>
      <c r="G33" s="619" t="s">
        <v>222</v>
      </c>
      <c r="H33" s="620" t="s">
        <v>165</v>
      </c>
      <c r="I33" s="249"/>
      <c r="J33" s="621"/>
      <c r="K33" s="621"/>
      <c r="L33" s="622"/>
      <c r="M33" s="249"/>
      <c r="N33" s="192" t="s">
        <v>12</v>
      </c>
      <c r="O33" s="598">
        <v>1</v>
      </c>
      <c r="P33" s="461">
        <v>3675000</v>
      </c>
      <c r="Q33" s="623" t="s">
        <v>321</v>
      </c>
      <c r="R33" s="209" t="s">
        <v>338</v>
      </c>
      <c r="U33" s="570"/>
      <c r="W33" s="568">
        <v>4417273</v>
      </c>
    </row>
    <row r="34" spans="1:23" ht="15.95" customHeight="1" x14ac:dyDescent="0.2">
      <c r="A34" s="597">
        <v>8</v>
      </c>
      <c r="B34" s="615" t="s">
        <v>80</v>
      </c>
      <c r="C34" s="581" t="s">
        <v>139</v>
      </c>
      <c r="D34" s="616" t="s">
        <v>99</v>
      </c>
      <c r="E34" s="617" t="s">
        <v>140</v>
      </c>
      <c r="F34" s="618"/>
      <c r="G34" s="619" t="s">
        <v>222</v>
      </c>
      <c r="H34" s="624" t="s">
        <v>153</v>
      </c>
      <c r="I34" s="249"/>
      <c r="J34" s="621"/>
      <c r="K34" s="621"/>
      <c r="L34" s="622"/>
      <c r="M34" s="249"/>
      <c r="N34" s="192" t="s">
        <v>12</v>
      </c>
      <c r="O34" s="598">
        <v>1</v>
      </c>
      <c r="P34" s="461">
        <v>5975000</v>
      </c>
      <c r="Q34" s="623" t="s">
        <v>321</v>
      </c>
      <c r="R34" s="209" t="s">
        <v>338</v>
      </c>
      <c r="U34" s="571"/>
      <c r="W34" s="568">
        <v>5000000</v>
      </c>
    </row>
    <row r="35" spans="1:23" ht="15.95" customHeight="1" x14ac:dyDescent="0.2">
      <c r="A35" s="597">
        <v>9</v>
      </c>
      <c r="B35" s="615" t="s">
        <v>80</v>
      </c>
      <c r="C35" s="581" t="s">
        <v>139</v>
      </c>
      <c r="D35" s="616" t="s">
        <v>96</v>
      </c>
      <c r="E35" s="617" t="s">
        <v>140</v>
      </c>
      <c r="F35" s="618"/>
      <c r="G35" s="619" t="s">
        <v>222</v>
      </c>
      <c r="H35" s="624" t="s">
        <v>153</v>
      </c>
      <c r="I35" s="249"/>
      <c r="J35" s="621"/>
      <c r="K35" s="621"/>
      <c r="L35" s="622"/>
      <c r="M35" s="249"/>
      <c r="N35" s="192" t="s">
        <v>12</v>
      </c>
      <c r="O35" s="598">
        <v>1</v>
      </c>
      <c r="P35" s="461">
        <v>5975000</v>
      </c>
      <c r="Q35" s="623" t="s">
        <v>321</v>
      </c>
      <c r="R35" s="209" t="s">
        <v>338</v>
      </c>
      <c r="U35" s="572"/>
      <c r="W35" s="568">
        <v>1910000</v>
      </c>
    </row>
    <row r="36" spans="1:23" ht="15.95" customHeight="1" x14ac:dyDescent="0.2">
      <c r="A36" s="597">
        <v>10</v>
      </c>
      <c r="B36" s="192" t="s">
        <v>87</v>
      </c>
      <c r="C36" s="211" t="s">
        <v>141</v>
      </c>
      <c r="D36" s="192" t="s">
        <v>97</v>
      </c>
      <c r="E36" s="211" t="s">
        <v>367</v>
      </c>
      <c r="F36" s="212"/>
      <c r="G36" s="186" t="s">
        <v>222</v>
      </c>
      <c r="H36" s="213">
        <v>33695</v>
      </c>
      <c r="I36" s="212"/>
      <c r="J36" s="212"/>
      <c r="K36" s="212"/>
      <c r="L36" s="212"/>
      <c r="M36" s="212"/>
      <c r="N36" s="192" t="s">
        <v>12</v>
      </c>
      <c r="O36" s="598">
        <v>1</v>
      </c>
      <c r="P36" s="461">
        <v>600000</v>
      </c>
      <c r="Q36" s="192" t="s">
        <v>322</v>
      </c>
      <c r="R36" s="209" t="s">
        <v>338</v>
      </c>
      <c r="U36" s="572"/>
      <c r="W36" s="568">
        <v>2430000</v>
      </c>
    </row>
    <row r="37" spans="1:23" ht="15.95" customHeight="1" x14ac:dyDescent="0.2">
      <c r="A37" s="597">
        <v>11</v>
      </c>
      <c r="B37" s="192" t="s">
        <v>87</v>
      </c>
      <c r="C37" s="211" t="s">
        <v>141</v>
      </c>
      <c r="D37" s="192" t="s">
        <v>105</v>
      </c>
      <c r="E37" s="211" t="s">
        <v>368</v>
      </c>
      <c r="F37" s="212"/>
      <c r="G37" s="186" t="s">
        <v>222</v>
      </c>
      <c r="H37" s="213">
        <v>35156</v>
      </c>
      <c r="I37" s="212"/>
      <c r="J37" s="212"/>
      <c r="K37" s="212"/>
      <c r="L37" s="212"/>
      <c r="M37" s="212"/>
      <c r="N37" s="192" t="s">
        <v>12</v>
      </c>
      <c r="O37" s="598">
        <v>1</v>
      </c>
      <c r="P37" s="461">
        <v>1000000</v>
      </c>
      <c r="Q37" s="192" t="s">
        <v>322</v>
      </c>
      <c r="R37" s="209" t="s">
        <v>338</v>
      </c>
      <c r="U37" s="572"/>
      <c r="W37" s="568">
        <v>12487500</v>
      </c>
    </row>
    <row r="38" spans="1:23" ht="15.95" customHeight="1" x14ac:dyDescent="0.2">
      <c r="A38" s="597">
        <v>12</v>
      </c>
      <c r="B38" s="183" t="s">
        <v>87</v>
      </c>
      <c r="C38" s="184" t="s">
        <v>141</v>
      </c>
      <c r="D38" s="183" t="s">
        <v>100</v>
      </c>
      <c r="E38" s="184" t="s">
        <v>369</v>
      </c>
      <c r="F38" s="188"/>
      <c r="G38" s="186" t="s">
        <v>222</v>
      </c>
      <c r="H38" s="187">
        <v>36251</v>
      </c>
      <c r="I38" s="188"/>
      <c r="J38" s="188"/>
      <c r="K38" s="188"/>
      <c r="L38" s="188"/>
      <c r="M38" s="188"/>
      <c r="N38" s="183" t="s">
        <v>12</v>
      </c>
      <c r="O38" s="598">
        <v>1</v>
      </c>
      <c r="P38" s="306">
        <v>1500000</v>
      </c>
      <c r="Q38" s="192" t="s">
        <v>322</v>
      </c>
      <c r="R38" s="209" t="s">
        <v>338</v>
      </c>
      <c r="U38" s="572"/>
      <c r="W38" s="568">
        <v>14040345</v>
      </c>
    </row>
    <row r="39" spans="1:23" ht="15.95" customHeight="1" x14ac:dyDescent="0.2">
      <c r="A39" s="597">
        <v>13</v>
      </c>
      <c r="B39" s="183" t="s">
        <v>87</v>
      </c>
      <c r="C39" s="184" t="s">
        <v>141</v>
      </c>
      <c r="D39" s="183" t="s">
        <v>223</v>
      </c>
      <c r="E39" s="184" t="s">
        <v>370</v>
      </c>
      <c r="F39" s="188"/>
      <c r="G39" s="186" t="s">
        <v>222</v>
      </c>
      <c r="H39" s="187">
        <v>36251</v>
      </c>
      <c r="I39" s="188"/>
      <c r="J39" s="188"/>
      <c r="K39" s="188"/>
      <c r="L39" s="188"/>
      <c r="M39" s="188"/>
      <c r="N39" s="183" t="s">
        <v>12</v>
      </c>
      <c r="O39" s="598">
        <v>1</v>
      </c>
      <c r="P39" s="306">
        <v>1500000</v>
      </c>
      <c r="Q39" s="192" t="s">
        <v>322</v>
      </c>
      <c r="R39" s="209" t="s">
        <v>338</v>
      </c>
      <c r="U39" s="573"/>
      <c r="W39" s="568">
        <v>11226900</v>
      </c>
    </row>
    <row r="40" spans="1:23" ht="15.95" customHeight="1" x14ac:dyDescent="0.2">
      <c r="A40" s="597">
        <v>14</v>
      </c>
      <c r="B40" s="183" t="s">
        <v>87</v>
      </c>
      <c r="C40" s="184" t="s">
        <v>141</v>
      </c>
      <c r="D40" s="183" t="s">
        <v>103</v>
      </c>
      <c r="E40" s="184" t="s">
        <v>140</v>
      </c>
      <c r="F40" s="188"/>
      <c r="G40" s="186" t="s">
        <v>222</v>
      </c>
      <c r="H40" s="187">
        <v>38808</v>
      </c>
      <c r="I40" s="188"/>
      <c r="J40" s="188"/>
      <c r="K40" s="188"/>
      <c r="L40" s="188"/>
      <c r="M40" s="188"/>
      <c r="N40" s="183" t="s">
        <v>12</v>
      </c>
      <c r="O40" s="598">
        <v>1</v>
      </c>
      <c r="P40" s="306">
        <v>2695000</v>
      </c>
      <c r="Q40" s="192" t="s">
        <v>322</v>
      </c>
      <c r="R40" s="209" t="s">
        <v>338</v>
      </c>
      <c r="U40" s="573"/>
      <c r="W40" s="568">
        <v>9411000</v>
      </c>
    </row>
    <row r="41" spans="1:23" ht="15.95" customHeight="1" x14ac:dyDescent="0.2">
      <c r="A41" s="597">
        <v>15</v>
      </c>
      <c r="B41" s="183" t="s">
        <v>87</v>
      </c>
      <c r="C41" s="184" t="s">
        <v>371</v>
      </c>
      <c r="D41" s="183" t="s">
        <v>227</v>
      </c>
      <c r="E41" s="184" t="s">
        <v>140</v>
      </c>
      <c r="F41" s="188"/>
      <c r="G41" s="186" t="s">
        <v>222</v>
      </c>
      <c r="H41" s="187">
        <v>40451</v>
      </c>
      <c r="I41" s="188"/>
      <c r="J41" s="188"/>
      <c r="K41" s="188"/>
      <c r="L41" s="188"/>
      <c r="M41" s="188"/>
      <c r="N41" s="183" t="s">
        <v>12</v>
      </c>
      <c r="O41" s="598">
        <v>1</v>
      </c>
      <c r="P41" s="306">
        <v>3380000</v>
      </c>
      <c r="Q41" s="183" t="s">
        <v>337</v>
      </c>
      <c r="R41" s="209" t="s">
        <v>338</v>
      </c>
      <c r="U41" s="573"/>
      <c r="W41" s="568">
        <v>14850000</v>
      </c>
    </row>
    <row r="42" spans="1:23" ht="15.95" customHeight="1" x14ac:dyDescent="0.25">
      <c r="A42" s="597">
        <v>16</v>
      </c>
      <c r="B42" s="183" t="s">
        <v>87</v>
      </c>
      <c r="C42" s="215" t="s">
        <v>544</v>
      </c>
      <c r="D42" s="185" t="s">
        <v>97</v>
      </c>
      <c r="E42" s="215" t="s">
        <v>545</v>
      </c>
      <c r="F42" s="599" t="s">
        <v>663</v>
      </c>
      <c r="G42" s="186" t="s">
        <v>222</v>
      </c>
      <c r="H42" s="215" t="s">
        <v>546</v>
      </c>
      <c r="I42" s="221"/>
      <c r="J42" s="221"/>
      <c r="K42" s="221"/>
      <c r="L42" s="221"/>
      <c r="M42" s="188"/>
      <c r="N42" s="183" t="s">
        <v>12</v>
      </c>
      <c r="O42" s="598">
        <v>1</v>
      </c>
      <c r="P42" s="625">
        <v>2860000</v>
      </c>
      <c r="Q42" s="183" t="s">
        <v>321</v>
      </c>
      <c r="R42" s="215" t="s">
        <v>475</v>
      </c>
      <c r="U42" s="573"/>
      <c r="W42" s="568">
        <v>1200000</v>
      </c>
    </row>
    <row r="43" spans="1:23" ht="15.95" customHeight="1" x14ac:dyDescent="0.2">
      <c r="A43" s="597">
        <v>17</v>
      </c>
      <c r="B43" s="626" t="s">
        <v>87</v>
      </c>
      <c r="C43" s="581" t="s">
        <v>141</v>
      </c>
      <c r="D43" s="616" t="s">
        <v>97</v>
      </c>
      <c r="E43" s="627" t="s">
        <v>140</v>
      </c>
      <c r="F43" s="618"/>
      <c r="G43" s="619" t="s">
        <v>222</v>
      </c>
      <c r="H43" s="628" t="s">
        <v>166</v>
      </c>
      <c r="I43" s="249"/>
      <c r="J43" s="621"/>
      <c r="K43" s="621"/>
      <c r="L43" s="622"/>
      <c r="M43" s="249"/>
      <c r="N43" s="192" t="s">
        <v>12</v>
      </c>
      <c r="O43" s="598">
        <v>1</v>
      </c>
      <c r="P43" s="461">
        <v>2950000</v>
      </c>
      <c r="Q43" s="623" t="s">
        <v>321</v>
      </c>
      <c r="R43" s="186" t="s">
        <v>338</v>
      </c>
      <c r="U43" s="575"/>
      <c r="W43" s="568">
        <v>570000</v>
      </c>
    </row>
    <row r="44" spans="1:23" ht="15.95" customHeight="1" x14ac:dyDescent="0.2">
      <c r="A44" s="597">
        <v>18</v>
      </c>
      <c r="B44" s="626" t="s">
        <v>87</v>
      </c>
      <c r="C44" s="581" t="s">
        <v>141</v>
      </c>
      <c r="D44" s="616" t="s">
        <v>98</v>
      </c>
      <c r="E44" s="627" t="s">
        <v>140</v>
      </c>
      <c r="F44" s="618"/>
      <c r="G44" s="619" t="s">
        <v>222</v>
      </c>
      <c r="H44" s="628" t="s">
        <v>165</v>
      </c>
      <c r="I44" s="249"/>
      <c r="J44" s="621"/>
      <c r="K44" s="621"/>
      <c r="L44" s="622"/>
      <c r="M44" s="249"/>
      <c r="N44" s="192" t="s">
        <v>12</v>
      </c>
      <c r="O44" s="598">
        <v>1</v>
      </c>
      <c r="P44" s="461">
        <v>2275000</v>
      </c>
      <c r="Q44" s="623" t="s">
        <v>321</v>
      </c>
      <c r="R44" s="186" t="s">
        <v>338</v>
      </c>
      <c r="U44" s="575"/>
      <c r="W44" s="568">
        <v>19073000</v>
      </c>
    </row>
    <row r="45" spans="1:23" ht="15.95" customHeight="1" x14ac:dyDescent="0.2">
      <c r="A45" s="597">
        <v>19</v>
      </c>
      <c r="B45" s="626" t="s">
        <v>87</v>
      </c>
      <c r="C45" s="581" t="s">
        <v>141</v>
      </c>
      <c r="D45" s="616" t="s">
        <v>99</v>
      </c>
      <c r="E45" s="627" t="s">
        <v>140</v>
      </c>
      <c r="F45" s="618"/>
      <c r="G45" s="619" t="s">
        <v>222</v>
      </c>
      <c r="H45" s="624" t="s">
        <v>153</v>
      </c>
      <c r="I45" s="249"/>
      <c r="J45" s="621"/>
      <c r="K45" s="621"/>
      <c r="L45" s="622"/>
      <c r="M45" s="249"/>
      <c r="N45" s="192" t="s">
        <v>12</v>
      </c>
      <c r="O45" s="598">
        <v>1</v>
      </c>
      <c r="P45" s="461">
        <v>5350000</v>
      </c>
      <c r="Q45" s="623" t="s">
        <v>321</v>
      </c>
      <c r="R45" s="186" t="s">
        <v>338</v>
      </c>
      <c r="U45" s="573"/>
      <c r="W45" s="568">
        <v>12078000</v>
      </c>
    </row>
    <row r="46" spans="1:23" ht="15.95" customHeight="1" x14ac:dyDescent="0.2">
      <c r="A46" s="597">
        <v>20</v>
      </c>
      <c r="B46" s="589" t="s">
        <v>87</v>
      </c>
      <c r="C46" s="629" t="s">
        <v>141</v>
      </c>
      <c r="D46" s="630" t="s">
        <v>96</v>
      </c>
      <c r="E46" s="631" t="s">
        <v>140</v>
      </c>
      <c r="F46" s="211"/>
      <c r="G46" s="619" t="s">
        <v>222</v>
      </c>
      <c r="H46" s="624" t="s">
        <v>153</v>
      </c>
      <c r="I46" s="249"/>
      <c r="J46" s="576"/>
      <c r="K46" s="576"/>
      <c r="L46" s="632"/>
      <c r="M46" s="249"/>
      <c r="N46" s="192" t="s">
        <v>12</v>
      </c>
      <c r="O46" s="598">
        <v>1</v>
      </c>
      <c r="P46" s="461">
        <v>5350000</v>
      </c>
      <c r="Q46" s="633" t="s">
        <v>321</v>
      </c>
      <c r="R46" s="186" t="s">
        <v>338</v>
      </c>
      <c r="U46" s="573"/>
      <c r="W46" s="568">
        <v>9550000</v>
      </c>
    </row>
    <row r="47" spans="1:23" ht="15.95" customHeight="1" x14ac:dyDescent="0.25">
      <c r="A47" s="597">
        <v>21</v>
      </c>
      <c r="B47" s="589" t="s">
        <v>142</v>
      </c>
      <c r="C47" s="629" t="s">
        <v>143</v>
      </c>
      <c r="D47" s="630" t="s">
        <v>97</v>
      </c>
      <c r="E47" s="634" t="s">
        <v>140</v>
      </c>
      <c r="F47" s="211"/>
      <c r="G47" s="619" t="s">
        <v>222</v>
      </c>
      <c r="H47" s="628" t="s">
        <v>166</v>
      </c>
      <c r="I47" s="249"/>
      <c r="J47" s="576"/>
      <c r="K47" s="576"/>
      <c r="L47" s="632"/>
      <c r="M47" s="249"/>
      <c r="N47" s="192" t="s">
        <v>12</v>
      </c>
      <c r="O47" s="598">
        <v>1</v>
      </c>
      <c r="P47" s="461">
        <v>59750000</v>
      </c>
      <c r="Q47" s="633" t="s">
        <v>321</v>
      </c>
      <c r="R47" s="186" t="s">
        <v>338</v>
      </c>
      <c r="T47" s="577">
        <v>2600000</v>
      </c>
      <c r="U47" s="578"/>
      <c r="W47" s="568">
        <v>1963000</v>
      </c>
    </row>
    <row r="48" spans="1:23" ht="15.95" customHeight="1" x14ac:dyDescent="0.2">
      <c r="A48" s="597">
        <v>22</v>
      </c>
      <c r="B48" s="183" t="s">
        <v>372</v>
      </c>
      <c r="C48" s="184" t="s">
        <v>373</v>
      </c>
      <c r="D48" s="183" t="s">
        <v>97</v>
      </c>
      <c r="E48" s="215" t="s">
        <v>72</v>
      </c>
      <c r="F48" s="188"/>
      <c r="G48" s="186" t="s">
        <v>222</v>
      </c>
      <c r="H48" s="187">
        <v>29677</v>
      </c>
      <c r="I48" s="188"/>
      <c r="J48" s="188"/>
      <c r="K48" s="188"/>
      <c r="L48" s="188"/>
      <c r="M48" s="188"/>
      <c r="N48" s="183" t="s">
        <v>12</v>
      </c>
      <c r="O48" s="598">
        <v>1</v>
      </c>
      <c r="P48" s="306">
        <v>700000</v>
      </c>
      <c r="Q48" s="183" t="s">
        <v>337</v>
      </c>
      <c r="R48" s="186" t="s">
        <v>338</v>
      </c>
      <c r="T48" s="579">
        <v>6597000</v>
      </c>
      <c r="U48" s="573"/>
      <c r="W48" s="568">
        <v>7400000</v>
      </c>
    </row>
    <row r="49" spans="1:26" ht="15.95" customHeight="1" x14ac:dyDescent="0.2">
      <c r="A49" s="597">
        <v>23</v>
      </c>
      <c r="B49" s="183" t="s">
        <v>381</v>
      </c>
      <c r="C49" s="184" t="s">
        <v>382</v>
      </c>
      <c r="D49" s="192" t="s">
        <v>97</v>
      </c>
      <c r="E49" s="215" t="s">
        <v>383</v>
      </c>
      <c r="F49" s="188"/>
      <c r="G49" s="216" t="s">
        <v>364</v>
      </c>
      <c r="H49" s="187">
        <v>42604</v>
      </c>
      <c r="I49" s="188"/>
      <c r="J49" s="188"/>
      <c r="K49" s="188"/>
      <c r="L49" s="188"/>
      <c r="M49" s="188"/>
      <c r="N49" s="183" t="s">
        <v>12</v>
      </c>
      <c r="O49" s="598">
        <v>1</v>
      </c>
      <c r="P49" s="306">
        <v>9850000</v>
      </c>
      <c r="Q49" s="183" t="s">
        <v>337</v>
      </c>
      <c r="R49" s="186" t="s">
        <v>338</v>
      </c>
      <c r="T49" s="580">
        <v>4340000</v>
      </c>
      <c r="U49" s="573"/>
      <c r="W49" s="568">
        <v>6265020</v>
      </c>
    </row>
    <row r="50" spans="1:26" ht="15.95" customHeight="1" x14ac:dyDescent="0.2">
      <c r="A50" s="597">
        <v>24</v>
      </c>
      <c r="B50" s="183" t="s">
        <v>230</v>
      </c>
      <c r="C50" s="184" t="s">
        <v>231</v>
      </c>
      <c r="D50" s="217" t="s">
        <v>95</v>
      </c>
      <c r="E50" s="215" t="s">
        <v>612</v>
      </c>
      <c r="F50" s="188"/>
      <c r="G50" s="216" t="s">
        <v>221</v>
      </c>
      <c r="H50" s="187">
        <v>35521</v>
      </c>
      <c r="I50" s="188"/>
      <c r="J50" s="188"/>
      <c r="K50" s="188"/>
      <c r="L50" s="188"/>
      <c r="M50" s="188"/>
      <c r="N50" s="183" t="s">
        <v>12</v>
      </c>
      <c r="O50" s="598">
        <v>1</v>
      </c>
      <c r="P50" s="306">
        <v>700000</v>
      </c>
      <c r="Q50" s="183" t="s">
        <v>322</v>
      </c>
      <c r="R50" s="186" t="s">
        <v>338</v>
      </c>
      <c r="T50" s="579">
        <v>5000000</v>
      </c>
      <c r="U50" s="573"/>
      <c r="W50" s="568">
        <v>4100000</v>
      </c>
    </row>
    <row r="51" spans="1:26" ht="15.95" customHeight="1" x14ac:dyDescent="0.2">
      <c r="A51" s="597">
        <v>25</v>
      </c>
      <c r="B51" s="183" t="s">
        <v>230</v>
      </c>
      <c r="C51" s="184" t="s">
        <v>231</v>
      </c>
      <c r="D51" s="218" t="s">
        <v>100</v>
      </c>
      <c r="E51" s="215" t="s">
        <v>612</v>
      </c>
      <c r="F51" s="188"/>
      <c r="G51" s="216" t="s">
        <v>221</v>
      </c>
      <c r="H51" s="187">
        <v>35521</v>
      </c>
      <c r="I51" s="188"/>
      <c r="J51" s="188"/>
      <c r="K51" s="188"/>
      <c r="L51" s="188"/>
      <c r="M51" s="188"/>
      <c r="N51" s="183" t="s">
        <v>12</v>
      </c>
      <c r="O51" s="598">
        <v>1</v>
      </c>
      <c r="P51" s="306">
        <v>700000</v>
      </c>
      <c r="Q51" s="183" t="s">
        <v>322</v>
      </c>
      <c r="R51" s="186" t="s">
        <v>338</v>
      </c>
      <c r="T51" s="579">
        <v>5407500</v>
      </c>
      <c r="U51" s="573"/>
      <c r="W51" s="568">
        <v>1350000</v>
      </c>
    </row>
    <row r="52" spans="1:26" ht="15.95" customHeight="1" x14ac:dyDescent="0.2">
      <c r="A52" s="597">
        <v>26</v>
      </c>
      <c r="B52" s="615" t="s">
        <v>230</v>
      </c>
      <c r="C52" s="581" t="s">
        <v>231</v>
      </c>
      <c r="D52" s="616" t="s">
        <v>97</v>
      </c>
      <c r="E52" s="215" t="s">
        <v>612</v>
      </c>
      <c r="F52" s="635"/>
      <c r="G52" s="636" t="s">
        <v>221</v>
      </c>
      <c r="H52" s="624" t="s">
        <v>153</v>
      </c>
      <c r="I52" s="249"/>
      <c r="J52" s="621"/>
      <c r="K52" s="621"/>
      <c r="L52" s="622"/>
      <c r="M52" s="249"/>
      <c r="N52" s="192" t="s">
        <v>12</v>
      </c>
      <c r="O52" s="598">
        <v>1</v>
      </c>
      <c r="P52" s="461">
        <v>7853850</v>
      </c>
      <c r="Q52" s="623" t="s">
        <v>321</v>
      </c>
      <c r="R52" s="186" t="s">
        <v>338</v>
      </c>
      <c r="T52" s="579">
        <v>7535000</v>
      </c>
      <c r="U52" s="573"/>
      <c r="W52" s="568">
        <v>2050000</v>
      </c>
    </row>
    <row r="53" spans="1:26" ht="15.95" customHeight="1" x14ac:dyDescent="0.2">
      <c r="A53" s="597">
        <v>27</v>
      </c>
      <c r="B53" s="183" t="s">
        <v>147</v>
      </c>
      <c r="C53" s="184" t="s">
        <v>148</v>
      </c>
      <c r="D53" s="217" t="s">
        <v>106</v>
      </c>
      <c r="E53" s="215" t="s">
        <v>612</v>
      </c>
      <c r="F53" s="185"/>
      <c r="G53" s="216" t="s">
        <v>221</v>
      </c>
      <c r="H53" s="187">
        <v>38443</v>
      </c>
      <c r="I53" s="188"/>
      <c r="J53" s="188"/>
      <c r="K53" s="188"/>
      <c r="L53" s="188"/>
      <c r="M53" s="188"/>
      <c r="N53" s="183" t="s">
        <v>12</v>
      </c>
      <c r="O53" s="598">
        <v>1</v>
      </c>
      <c r="P53" s="306">
        <v>650000</v>
      </c>
      <c r="Q53" s="183" t="s">
        <v>337</v>
      </c>
      <c r="R53" s="186" t="s">
        <v>338</v>
      </c>
      <c r="T53" s="579">
        <v>7496500</v>
      </c>
      <c r="U53" s="573"/>
      <c r="W53" s="568">
        <v>2050000</v>
      </c>
    </row>
    <row r="54" spans="1:26" ht="15.95" customHeight="1" x14ac:dyDescent="0.2">
      <c r="A54" s="597">
        <v>28</v>
      </c>
      <c r="B54" s="183" t="s">
        <v>147</v>
      </c>
      <c r="C54" s="184" t="s">
        <v>148</v>
      </c>
      <c r="D54" s="217" t="s">
        <v>104</v>
      </c>
      <c r="E54" s="215" t="s">
        <v>612</v>
      </c>
      <c r="F54" s="188"/>
      <c r="G54" s="216" t="s">
        <v>221</v>
      </c>
      <c r="H54" s="187">
        <v>38443</v>
      </c>
      <c r="I54" s="188"/>
      <c r="J54" s="188"/>
      <c r="K54" s="188"/>
      <c r="L54" s="188"/>
      <c r="M54" s="188"/>
      <c r="N54" s="183" t="s">
        <v>12</v>
      </c>
      <c r="O54" s="598">
        <v>1</v>
      </c>
      <c r="P54" s="306">
        <v>650000</v>
      </c>
      <c r="Q54" s="183" t="s">
        <v>337</v>
      </c>
      <c r="R54" s="186" t="s">
        <v>338</v>
      </c>
      <c r="T54" s="579">
        <v>1168750</v>
      </c>
      <c r="U54" s="575"/>
      <c r="W54" s="568">
        <v>6500000</v>
      </c>
    </row>
    <row r="55" spans="1:26" ht="15.95" customHeight="1" x14ac:dyDescent="0.2">
      <c r="A55" s="597">
        <v>29</v>
      </c>
      <c r="B55" s="183" t="s">
        <v>147</v>
      </c>
      <c r="C55" s="184" t="s">
        <v>148</v>
      </c>
      <c r="D55" s="217" t="s">
        <v>227</v>
      </c>
      <c r="E55" s="215" t="s">
        <v>612</v>
      </c>
      <c r="F55" s="188"/>
      <c r="G55" s="216" t="s">
        <v>221</v>
      </c>
      <c r="H55" s="187">
        <v>38443</v>
      </c>
      <c r="I55" s="188"/>
      <c r="J55" s="188"/>
      <c r="K55" s="188"/>
      <c r="L55" s="188"/>
      <c r="M55" s="188"/>
      <c r="N55" s="183" t="s">
        <v>12</v>
      </c>
      <c r="O55" s="598">
        <v>1</v>
      </c>
      <c r="P55" s="306">
        <v>650000</v>
      </c>
      <c r="Q55" s="183" t="s">
        <v>337</v>
      </c>
      <c r="R55" s="186" t="s">
        <v>338</v>
      </c>
      <c r="T55" s="579">
        <v>13000000</v>
      </c>
      <c r="U55" s="575"/>
      <c r="W55" s="582">
        <v>14750000</v>
      </c>
    </row>
    <row r="56" spans="1:26" ht="15.95" customHeight="1" x14ac:dyDescent="0.3">
      <c r="A56" s="597">
        <v>30</v>
      </c>
      <c r="B56" s="183" t="s">
        <v>147</v>
      </c>
      <c r="C56" s="184" t="s">
        <v>148</v>
      </c>
      <c r="D56" s="217" t="s">
        <v>107</v>
      </c>
      <c r="E56" s="215" t="s">
        <v>612</v>
      </c>
      <c r="F56" s="188"/>
      <c r="G56" s="216" t="s">
        <v>221</v>
      </c>
      <c r="H56" s="187">
        <v>38443</v>
      </c>
      <c r="I56" s="188"/>
      <c r="J56" s="188"/>
      <c r="K56" s="188"/>
      <c r="L56" s="188"/>
      <c r="M56" s="188"/>
      <c r="N56" s="183" t="s">
        <v>12</v>
      </c>
      <c r="O56" s="598">
        <v>1</v>
      </c>
      <c r="P56" s="306">
        <v>650000</v>
      </c>
      <c r="Q56" s="183" t="s">
        <v>337</v>
      </c>
      <c r="R56" s="186" t="s">
        <v>338</v>
      </c>
      <c r="T56" s="579">
        <v>3960000</v>
      </c>
      <c r="U56" s="573"/>
      <c r="W56" s="219"/>
    </row>
    <row r="57" spans="1:26" ht="15.95" customHeight="1" x14ac:dyDescent="0.3">
      <c r="A57" s="597">
        <v>31</v>
      </c>
      <c r="B57" s="183" t="s">
        <v>147</v>
      </c>
      <c r="C57" s="184" t="s">
        <v>148</v>
      </c>
      <c r="D57" s="218" t="s">
        <v>228</v>
      </c>
      <c r="E57" s="215" t="s">
        <v>612</v>
      </c>
      <c r="F57" s="188"/>
      <c r="G57" s="216" t="s">
        <v>221</v>
      </c>
      <c r="H57" s="187">
        <v>38443</v>
      </c>
      <c r="I57" s="188"/>
      <c r="J57" s="188"/>
      <c r="K57" s="188"/>
      <c r="L57" s="188"/>
      <c r="M57" s="188"/>
      <c r="N57" s="183" t="s">
        <v>12</v>
      </c>
      <c r="O57" s="598">
        <v>1</v>
      </c>
      <c r="P57" s="306">
        <v>650000</v>
      </c>
      <c r="Q57" s="183" t="s">
        <v>337</v>
      </c>
      <c r="R57" s="186" t="s">
        <v>338</v>
      </c>
      <c r="T57" s="579">
        <v>2300000</v>
      </c>
      <c r="U57" s="583"/>
      <c r="W57" s="220"/>
    </row>
    <row r="58" spans="1:26" ht="15.95" customHeight="1" x14ac:dyDescent="0.2">
      <c r="A58" s="597">
        <v>32</v>
      </c>
      <c r="B58" s="183" t="s">
        <v>147</v>
      </c>
      <c r="C58" s="184" t="s">
        <v>148</v>
      </c>
      <c r="D58" s="217" t="s">
        <v>386</v>
      </c>
      <c r="E58" s="215" t="s">
        <v>612</v>
      </c>
      <c r="F58" s="188"/>
      <c r="G58" s="216" t="s">
        <v>221</v>
      </c>
      <c r="H58" s="187">
        <v>38808</v>
      </c>
      <c r="I58" s="188"/>
      <c r="J58" s="188"/>
      <c r="K58" s="188"/>
      <c r="L58" s="188"/>
      <c r="M58" s="188"/>
      <c r="N58" s="183" t="s">
        <v>12</v>
      </c>
      <c r="O58" s="598">
        <v>1</v>
      </c>
      <c r="P58" s="306">
        <v>665800</v>
      </c>
      <c r="Q58" s="183" t="s">
        <v>337</v>
      </c>
      <c r="R58" s="186" t="s">
        <v>338</v>
      </c>
      <c r="T58" s="584">
        <v>9600000</v>
      </c>
      <c r="U58" s="573"/>
    </row>
    <row r="59" spans="1:26" ht="15.95" customHeight="1" x14ac:dyDescent="0.25">
      <c r="A59" s="597">
        <v>33</v>
      </c>
      <c r="B59" s="183" t="s">
        <v>147</v>
      </c>
      <c r="C59" s="184" t="s">
        <v>148</v>
      </c>
      <c r="D59" s="218" t="s">
        <v>387</v>
      </c>
      <c r="E59" s="215" t="s">
        <v>612</v>
      </c>
      <c r="F59" s="221"/>
      <c r="G59" s="216" t="s">
        <v>221</v>
      </c>
      <c r="H59" s="187">
        <v>38808</v>
      </c>
      <c r="I59" s="188"/>
      <c r="J59" s="188"/>
      <c r="K59" s="188"/>
      <c r="L59" s="188"/>
      <c r="M59" s="188"/>
      <c r="N59" s="183" t="s">
        <v>12</v>
      </c>
      <c r="O59" s="598">
        <v>1</v>
      </c>
      <c r="P59" s="306">
        <v>665800</v>
      </c>
      <c r="Q59" s="183" t="s">
        <v>337</v>
      </c>
      <c r="R59" s="186" t="s">
        <v>338</v>
      </c>
      <c r="T59" s="584">
        <v>960000</v>
      </c>
      <c r="U59" s="573"/>
      <c r="Z59" s="222">
        <f>SUM(W17:W57)</f>
        <v>305287688</v>
      </c>
    </row>
    <row r="60" spans="1:26" ht="15.95" customHeight="1" x14ac:dyDescent="0.25">
      <c r="A60" s="597">
        <v>34</v>
      </c>
      <c r="B60" s="183" t="s">
        <v>491</v>
      </c>
      <c r="C60" s="590" t="s">
        <v>488</v>
      </c>
      <c r="D60" s="185" t="s">
        <v>97</v>
      </c>
      <c r="E60" s="215" t="s">
        <v>489</v>
      </c>
      <c r="F60" s="599" t="s">
        <v>664</v>
      </c>
      <c r="G60" s="216" t="s">
        <v>221</v>
      </c>
      <c r="H60" s="215" t="s">
        <v>490</v>
      </c>
      <c r="I60" s="221"/>
      <c r="J60" s="221"/>
      <c r="K60" s="221"/>
      <c r="L60" s="221"/>
      <c r="M60" s="188"/>
      <c r="N60" s="183" t="s">
        <v>12</v>
      </c>
      <c r="O60" s="598">
        <v>1</v>
      </c>
      <c r="P60" s="625">
        <v>6597000</v>
      </c>
      <c r="Q60" s="183" t="s">
        <v>321</v>
      </c>
      <c r="R60" s="215" t="s">
        <v>475</v>
      </c>
      <c r="T60" s="585">
        <v>2950000</v>
      </c>
      <c r="U60" s="573"/>
    </row>
    <row r="61" spans="1:26" ht="15.95" customHeight="1" x14ac:dyDescent="0.2">
      <c r="A61" s="597">
        <v>35</v>
      </c>
      <c r="B61" s="637" t="s">
        <v>147</v>
      </c>
      <c r="C61" s="629" t="s">
        <v>148</v>
      </c>
      <c r="D61" s="630" t="s">
        <v>97</v>
      </c>
      <c r="E61" s="215" t="s">
        <v>612</v>
      </c>
      <c r="F61" s="211"/>
      <c r="G61" s="619" t="s">
        <v>221</v>
      </c>
      <c r="H61" s="638" t="s">
        <v>167</v>
      </c>
      <c r="I61" s="249"/>
      <c r="J61" s="576"/>
      <c r="K61" s="576"/>
      <c r="L61" s="632"/>
      <c r="M61" s="249"/>
      <c r="N61" s="192" t="s">
        <v>12</v>
      </c>
      <c r="O61" s="598">
        <v>1</v>
      </c>
      <c r="P61" s="461">
        <v>650000</v>
      </c>
      <c r="Q61" s="633" t="s">
        <v>321</v>
      </c>
      <c r="R61" s="186" t="s">
        <v>338</v>
      </c>
      <c r="T61" s="579">
        <v>6160000</v>
      </c>
      <c r="U61" s="224"/>
    </row>
    <row r="62" spans="1:26" ht="15.95" customHeight="1" x14ac:dyDescent="0.3">
      <c r="A62" s="597">
        <v>36</v>
      </c>
      <c r="B62" s="637" t="s">
        <v>147</v>
      </c>
      <c r="C62" s="629" t="s">
        <v>148</v>
      </c>
      <c r="D62" s="630" t="s">
        <v>98</v>
      </c>
      <c r="E62" s="215" t="s">
        <v>612</v>
      </c>
      <c r="F62" s="211"/>
      <c r="G62" s="619" t="s">
        <v>221</v>
      </c>
      <c r="H62" s="638" t="s">
        <v>167</v>
      </c>
      <c r="I62" s="249"/>
      <c r="J62" s="576"/>
      <c r="K62" s="576"/>
      <c r="L62" s="632"/>
      <c r="M62" s="249"/>
      <c r="N62" s="192" t="s">
        <v>12</v>
      </c>
      <c r="O62" s="598">
        <v>1</v>
      </c>
      <c r="P62" s="461">
        <v>650000</v>
      </c>
      <c r="Q62" s="633" t="s">
        <v>321</v>
      </c>
      <c r="R62" s="186" t="s">
        <v>338</v>
      </c>
      <c r="T62" s="586">
        <v>14960000</v>
      </c>
      <c r="U62" s="225"/>
    </row>
    <row r="63" spans="1:26" ht="15.95" customHeight="1" x14ac:dyDescent="0.25">
      <c r="A63" s="597">
        <v>37</v>
      </c>
      <c r="B63" s="183" t="s">
        <v>559</v>
      </c>
      <c r="C63" s="215" t="s">
        <v>473</v>
      </c>
      <c r="D63" s="185" t="s">
        <v>97</v>
      </c>
      <c r="E63" s="215" t="s">
        <v>612</v>
      </c>
      <c r="F63" s="599" t="s">
        <v>665</v>
      </c>
      <c r="G63" s="619" t="s">
        <v>221</v>
      </c>
      <c r="H63" s="215" t="s">
        <v>474</v>
      </c>
      <c r="I63" s="221"/>
      <c r="J63" s="221"/>
      <c r="K63" s="221"/>
      <c r="L63" s="221"/>
      <c r="M63" s="188"/>
      <c r="N63" s="183" t="s">
        <v>12</v>
      </c>
      <c r="O63" s="598">
        <v>1</v>
      </c>
      <c r="P63" s="625">
        <v>620000</v>
      </c>
      <c r="Q63" s="183" t="s">
        <v>321</v>
      </c>
      <c r="R63" s="215" t="s">
        <v>475</v>
      </c>
      <c r="T63" s="579">
        <v>53724000</v>
      </c>
    </row>
    <row r="64" spans="1:26" ht="15.95" customHeight="1" x14ac:dyDescent="0.25">
      <c r="A64" s="597">
        <v>38</v>
      </c>
      <c r="B64" s="183" t="s">
        <v>560</v>
      </c>
      <c r="C64" s="215" t="s">
        <v>473</v>
      </c>
      <c r="D64" s="185" t="s">
        <v>98</v>
      </c>
      <c r="E64" s="215" t="s">
        <v>612</v>
      </c>
      <c r="F64" s="599" t="s">
        <v>665</v>
      </c>
      <c r="G64" s="619" t="s">
        <v>221</v>
      </c>
      <c r="H64" s="215" t="s">
        <v>474</v>
      </c>
      <c r="I64" s="221"/>
      <c r="J64" s="221"/>
      <c r="K64" s="221"/>
      <c r="L64" s="221"/>
      <c r="M64" s="188"/>
      <c r="N64" s="183" t="s">
        <v>12</v>
      </c>
      <c r="O64" s="598">
        <v>1</v>
      </c>
      <c r="P64" s="625">
        <v>620000</v>
      </c>
      <c r="Q64" s="183" t="s">
        <v>321</v>
      </c>
      <c r="R64" s="215" t="s">
        <v>475</v>
      </c>
      <c r="T64" s="579">
        <v>28233000</v>
      </c>
    </row>
    <row r="65" spans="1:20" ht="15.95" customHeight="1" x14ac:dyDescent="0.25">
      <c r="A65" s="597">
        <v>39</v>
      </c>
      <c r="B65" s="183" t="s">
        <v>561</v>
      </c>
      <c r="C65" s="215" t="s">
        <v>473</v>
      </c>
      <c r="D65" s="185" t="s">
        <v>99</v>
      </c>
      <c r="E65" s="215" t="s">
        <v>612</v>
      </c>
      <c r="F65" s="599" t="s">
        <v>665</v>
      </c>
      <c r="G65" s="619" t="s">
        <v>221</v>
      </c>
      <c r="H65" s="215" t="s">
        <v>474</v>
      </c>
      <c r="I65" s="221"/>
      <c r="J65" s="221"/>
      <c r="K65" s="221"/>
      <c r="L65" s="221"/>
      <c r="M65" s="188"/>
      <c r="N65" s="183" t="s">
        <v>12</v>
      </c>
      <c r="O65" s="598">
        <v>1</v>
      </c>
      <c r="P65" s="625">
        <v>620000</v>
      </c>
      <c r="Q65" s="183" t="s">
        <v>321</v>
      </c>
      <c r="R65" s="215" t="s">
        <v>475</v>
      </c>
      <c r="T65" s="579">
        <v>36234000</v>
      </c>
    </row>
    <row r="66" spans="1:20" ht="15.95" customHeight="1" x14ac:dyDescent="0.25">
      <c r="A66" s="597">
        <v>40</v>
      </c>
      <c r="B66" s="183" t="s">
        <v>562</v>
      </c>
      <c r="C66" s="215" t="s">
        <v>473</v>
      </c>
      <c r="D66" s="185" t="s">
        <v>96</v>
      </c>
      <c r="E66" s="215" t="s">
        <v>612</v>
      </c>
      <c r="F66" s="599" t="s">
        <v>665</v>
      </c>
      <c r="G66" s="619" t="s">
        <v>221</v>
      </c>
      <c r="H66" s="215" t="s">
        <v>474</v>
      </c>
      <c r="I66" s="221"/>
      <c r="J66" s="221"/>
      <c r="K66" s="221"/>
      <c r="L66" s="221"/>
      <c r="M66" s="188"/>
      <c r="N66" s="183" t="s">
        <v>12</v>
      </c>
      <c r="O66" s="598">
        <v>1</v>
      </c>
      <c r="P66" s="625">
        <v>620000</v>
      </c>
      <c r="Q66" s="183" t="s">
        <v>321</v>
      </c>
      <c r="R66" s="215" t="s">
        <v>475</v>
      </c>
      <c r="T66" s="579">
        <v>2460000</v>
      </c>
    </row>
    <row r="67" spans="1:20" ht="15.95" customHeight="1" x14ac:dyDescent="0.25">
      <c r="A67" s="597">
        <v>41</v>
      </c>
      <c r="B67" s="183" t="s">
        <v>563</v>
      </c>
      <c r="C67" s="215" t="s">
        <v>473</v>
      </c>
      <c r="D67" s="185" t="s">
        <v>105</v>
      </c>
      <c r="E67" s="215" t="s">
        <v>612</v>
      </c>
      <c r="F67" s="599" t="s">
        <v>665</v>
      </c>
      <c r="G67" s="619" t="s">
        <v>221</v>
      </c>
      <c r="H67" s="215" t="s">
        <v>474</v>
      </c>
      <c r="I67" s="221"/>
      <c r="J67" s="221"/>
      <c r="K67" s="221"/>
      <c r="L67" s="221"/>
      <c r="M67" s="188"/>
      <c r="N67" s="183" t="s">
        <v>12</v>
      </c>
      <c r="O67" s="598">
        <v>1</v>
      </c>
      <c r="P67" s="625">
        <v>620000</v>
      </c>
      <c r="Q67" s="183" t="s">
        <v>321</v>
      </c>
      <c r="R67" s="215" t="s">
        <v>475</v>
      </c>
      <c r="T67" s="579">
        <v>3997400</v>
      </c>
    </row>
    <row r="68" spans="1:20" ht="15.95" customHeight="1" x14ac:dyDescent="0.25">
      <c r="A68" s="597">
        <v>42</v>
      </c>
      <c r="B68" s="183" t="s">
        <v>564</v>
      </c>
      <c r="C68" s="215" t="s">
        <v>473</v>
      </c>
      <c r="D68" s="185" t="s">
        <v>101</v>
      </c>
      <c r="E68" s="215" t="s">
        <v>612</v>
      </c>
      <c r="F68" s="599" t="s">
        <v>665</v>
      </c>
      <c r="G68" s="619" t="s">
        <v>221</v>
      </c>
      <c r="H68" s="215" t="s">
        <v>474</v>
      </c>
      <c r="I68" s="221"/>
      <c r="J68" s="221"/>
      <c r="K68" s="221"/>
      <c r="L68" s="221"/>
      <c r="M68" s="188"/>
      <c r="N68" s="183" t="s">
        <v>12</v>
      </c>
      <c r="O68" s="598">
        <v>1</v>
      </c>
      <c r="P68" s="625">
        <v>620000</v>
      </c>
      <c r="Q68" s="183" t="s">
        <v>321</v>
      </c>
      <c r="R68" s="215" t="s">
        <v>475</v>
      </c>
      <c r="T68" s="579">
        <v>3997400</v>
      </c>
    </row>
    <row r="69" spans="1:20" ht="15.95" customHeight="1" x14ac:dyDescent="0.25">
      <c r="A69" s="597">
        <v>43</v>
      </c>
      <c r="B69" s="183" t="s">
        <v>565</v>
      </c>
      <c r="C69" s="215" t="s">
        <v>473</v>
      </c>
      <c r="D69" s="185" t="s">
        <v>100</v>
      </c>
      <c r="E69" s="215" t="s">
        <v>612</v>
      </c>
      <c r="F69" s="599" t="s">
        <v>665</v>
      </c>
      <c r="G69" s="619" t="s">
        <v>221</v>
      </c>
      <c r="H69" s="215" t="s">
        <v>474</v>
      </c>
      <c r="I69" s="221"/>
      <c r="J69" s="221"/>
      <c r="K69" s="221"/>
      <c r="L69" s="221"/>
      <c r="M69" s="188"/>
      <c r="N69" s="183" t="s">
        <v>12</v>
      </c>
      <c r="O69" s="598">
        <v>1</v>
      </c>
      <c r="P69" s="625">
        <v>620000</v>
      </c>
      <c r="Q69" s="183" t="s">
        <v>321</v>
      </c>
      <c r="R69" s="215" t="s">
        <v>475</v>
      </c>
      <c r="T69" s="579">
        <v>10000000</v>
      </c>
    </row>
    <row r="70" spans="1:20" ht="15.95" customHeight="1" x14ac:dyDescent="0.2">
      <c r="A70" s="597">
        <v>44</v>
      </c>
      <c r="B70" s="192" t="s">
        <v>81</v>
      </c>
      <c r="C70" s="211" t="s">
        <v>69</v>
      </c>
      <c r="D70" s="218" t="s">
        <v>101</v>
      </c>
      <c r="E70" s="226" t="s">
        <v>74</v>
      </c>
      <c r="F70" s="212"/>
      <c r="G70" s="186" t="s">
        <v>222</v>
      </c>
      <c r="H70" s="213">
        <v>38443</v>
      </c>
      <c r="I70" s="212"/>
      <c r="J70" s="212"/>
      <c r="K70" s="212"/>
      <c r="L70" s="212"/>
      <c r="M70" s="212"/>
      <c r="N70" s="192" t="s">
        <v>12</v>
      </c>
      <c r="O70" s="598">
        <v>1</v>
      </c>
      <c r="P70" s="461">
        <v>650000</v>
      </c>
      <c r="Q70" s="192" t="s">
        <v>322</v>
      </c>
      <c r="R70" s="216" t="s">
        <v>558</v>
      </c>
      <c r="T70" s="584">
        <v>68328000</v>
      </c>
    </row>
    <row r="71" spans="1:20" ht="15.95" customHeight="1" x14ac:dyDescent="0.2">
      <c r="A71" s="597">
        <v>45</v>
      </c>
      <c r="B71" s="183" t="s">
        <v>81</v>
      </c>
      <c r="C71" s="184" t="s">
        <v>69</v>
      </c>
      <c r="D71" s="218" t="s">
        <v>100</v>
      </c>
      <c r="E71" s="184" t="s">
        <v>74</v>
      </c>
      <c r="F71" s="188"/>
      <c r="G71" s="216" t="s">
        <v>222</v>
      </c>
      <c r="H71" s="187">
        <v>38808</v>
      </c>
      <c r="I71" s="188"/>
      <c r="J71" s="188"/>
      <c r="K71" s="188"/>
      <c r="L71" s="188"/>
      <c r="M71" s="188"/>
      <c r="N71" s="183" t="s">
        <v>12</v>
      </c>
      <c r="O71" s="598">
        <v>1</v>
      </c>
      <c r="P71" s="306">
        <v>650000</v>
      </c>
      <c r="Q71" s="192" t="s">
        <v>322</v>
      </c>
      <c r="R71" s="216" t="s">
        <v>557</v>
      </c>
      <c r="T71" s="584">
        <v>47955000</v>
      </c>
    </row>
    <row r="72" spans="1:20" ht="15.95" customHeight="1" x14ac:dyDescent="0.2">
      <c r="A72" s="597">
        <v>46</v>
      </c>
      <c r="B72" s="183" t="s">
        <v>88</v>
      </c>
      <c r="C72" s="184" t="s">
        <v>409</v>
      </c>
      <c r="D72" s="217" t="s">
        <v>97</v>
      </c>
      <c r="E72" s="184" t="s">
        <v>410</v>
      </c>
      <c r="F72" s="188"/>
      <c r="G72" s="216" t="s">
        <v>332</v>
      </c>
      <c r="H72" s="187">
        <v>38078</v>
      </c>
      <c r="I72" s="188"/>
      <c r="J72" s="188"/>
      <c r="K72" s="188"/>
      <c r="L72" s="188"/>
      <c r="M72" s="188"/>
      <c r="N72" s="183" t="s">
        <v>12</v>
      </c>
      <c r="O72" s="598">
        <v>1</v>
      </c>
      <c r="P72" s="306">
        <v>3400000</v>
      </c>
      <c r="Q72" s="183" t="s">
        <v>360</v>
      </c>
      <c r="R72" s="216" t="s">
        <v>566</v>
      </c>
      <c r="T72" s="579">
        <v>42681000</v>
      </c>
    </row>
    <row r="73" spans="1:20" ht="15.95" customHeight="1" x14ac:dyDescent="0.2">
      <c r="A73" s="597">
        <v>47</v>
      </c>
      <c r="B73" s="183" t="s">
        <v>88</v>
      </c>
      <c r="C73" s="184" t="s">
        <v>409</v>
      </c>
      <c r="D73" s="217" t="s">
        <v>98</v>
      </c>
      <c r="E73" s="184" t="s">
        <v>411</v>
      </c>
      <c r="F73" s="188"/>
      <c r="G73" s="216" t="s">
        <v>332</v>
      </c>
      <c r="H73" s="187">
        <v>38808</v>
      </c>
      <c r="I73" s="188"/>
      <c r="J73" s="188"/>
      <c r="K73" s="188"/>
      <c r="L73" s="188"/>
      <c r="M73" s="188"/>
      <c r="N73" s="183" t="s">
        <v>12</v>
      </c>
      <c r="O73" s="598">
        <v>1</v>
      </c>
      <c r="P73" s="306">
        <v>5407500</v>
      </c>
      <c r="Q73" s="183" t="s">
        <v>360</v>
      </c>
      <c r="R73" s="216" t="s">
        <v>566</v>
      </c>
      <c r="T73" s="587">
        <v>11593750</v>
      </c>
    </row>
    <row r="74" spans="1:20" ht="15.95" customHeight="1" x14ac:dyDescent="0.2">
      <c r="A74" s="597">
        <v>48</v>
      </c>
      <c r="B74" s="183" t="s">
        <v>88</v>
      </c>
      <c r="C74" s="184" t="s">
        <v>409</v>
      </c>
      <c r="D74" s="217" t="s">
        <v>99</v>
      </c>
      <c r="E74" s="184" t="s">
        <v>411</v>
      </c>
      <c r="F74" s="188"/>
      <c r="G74" s="216" t="s">
        <v>332</v>
      </c>
      <c r="H74" s="187">
        <v>38808</v>
      </c>
      <c r="I74" s="188"/>
      <c r="J74" s="188"/>
      <c r="K74" s="188"/>
      <c r="L74" s="188"/>
      <c r="M74" s="188"/>
      <c r="N74" s="183" t="s">
        <v>12</v>
      </c>
      <c r="O74" s="598">
        <v>1</v>
      </c>
      <c r="P74" s="306">
        <v>5407500</v>
      </c>
      <c r="Q74" s="183" t="s">
        <v>360</v>
      </c>
      <c r="R74" s="216" t="s">
        <v>566</v>
      </c>
      <c r="T74" s="579">
        <v>3850000</v>
      </c>
    </row>
    <row r="75" spans="1:20" ht="15.95" customHeight="1" x14ac:dyDescent="0.2">
      <c r="A75" s="597">
        <v>49</v>
      </c>
      <c r="B75" s="183" t="s">
        <v>88</v>
      </c>
      <c r="C75" s="184" t="s">
        <v>409</v>
      </c>
      <c r="D75" s="217" t="s">
        <v>96</v>
      </c>
      <c r="E75" s="184" t="s">
        <v>411</v>
      </c>
      <c r="F75" s="188"/>
      <c r="G75" s="216" t="s">
        <v>332</v>
      </c>
      <c r="H75" s="187">
        <v>40451</v>
      </c>
      <c r="I75" s="188"/>
      <c r="J75" s="188"/>
      <c r="K75" s="188"/>
      <c r="L75" s="188"/>
      <c r="M75" s="188"/>
      <c r="N75" s="183" t="s">
        <v>12</v>
      </c>
      <c r="O75" s="598">
        <v>1</v>
      </c>
      <c r="P75" s="306">
        <v>6412500</v>
      </c>
      <c r="Q75" s="183" t="s">
        <v>360</v>
      </c>
      <c r="R75" s="216" t="s">
        <v>566</v>
      </c>
      <c r="T75" s="579">
        <v>29450000</v>
      </c>
    </row>
    <row r="76" spans="1:20" ht="15.95" customHeight="1" x14ac:dyDescent="0.2">
      <c r="A76" s="597">
        <v>50</v>
      </c>
      <c r="B76" s="183" t="s">
        <v>88</v>
      </c>
      <c r="C76" s="184" t="s">
        <v>409</v>
      </c>
      <c r="D76" s="217" t="s">
        <v>105</v>
      </c>
      <c r="E76" s="184" t="s">
        <v>410</v>
      </c>
      <c r="F76" s="188"/>
      <c r="G76" s="216" t="s">
        <v>332</v>
      </c>
      <c r="H76" s="187">
        <v>40451</v>
      </c>
      <c r="I76" s="188"/>
      <c r="J76" s="188"/>
      <c r="K76" s="188"/>
      <c r="L76" s="188"/>
      <c r="M76" s="188"/>
      <c r="N76" s="183" t="s">
        <v>12</v>
      </c>
      <c r="O76" s="598">
        <v>1</v>
      </c>
      <c r="P76" s="306">
        <v>5850000</v>
      </c>
      <c r="Q76" s="183" t="s">
        <v>360</v>
      </c>
      <c r="R76" s="216" t="s">
        <v>566</v>
      </c>
      <c r="T76" s="579">
        <v>1500000</v>
      </c>
    </row>
    <row r="77" spans="1:20" ht="15.95" customHeight="1" x14ac:dyDescent="0.2">
      <c r="A77" s="597">
        <v>51</v>
      </c>
      <c r="B77" s="183" t="s">
        <v>88</v>
      </c>
      <c r="C77" s="184" t="s">
        <v>412</v>
      </c>
      <c r="D77" s="218" t="s">
        <v>101</v>
      </c>
      <c r="E77" s="184" t="s">
        <v>413</v>
      </c>
      <c r="F77" s="188"/>
      <c r="G77" s="216" t="s">
        <v>332</v>
      </c>
      <c r="H77" s="187">
        <v>41332</v>
      </c>
      <c r="I77" s="188"/>
      <c r="J77" s="188"/>
      <c r="K77" s="188"/>
      <c r="L77" s="188"/>
      <c r="M77" s="188"/>
      <c r="N77" s="183" t="s">
        <v>12</v>
      </c>
      <c r="O77" s="598">
        <v>1</v>
      </c>
      <c r="P77" s="306">
        <v>6790000</v>
      </c>
      <c r="Q77" s="183" t="s">
        <v>337</v>
      </c>
      <c r="R77" s="216" t="s">
        <v>566</v>
      </c>
    </row>
    <row r="78" spans="1:20" ht="15.95" customHeight="1" x14ac:dyDescent="0.25">
      <c r="A78" s="597">
        <v>52</v>
      </c>
      <c r="B78" s="183" t="s">
        <v>88</v>
      </c>
      <c r="C78" s="184" t="s">
        <v>567</v>
      </c>
      <c r="D78" s="218" t="s">
        <v>95</v>
      </c>
      <c r="E78" s="184" t="s">
        <v>414</v>
      </c>
      <c r="F78" s="188"/>
      <c r="G78" s="216" t="s">
        <v>332</v>
      </c>
      <c r="H78" s="187">
        <v>41940</v>
      </c>
      <c r="I78" s="188"/>
      <c r="J78" s="188"/>
      <c r="K78" s="188"/>
      <c r="L78" s="188"/>
      <c r="M78" s="188"/>
      <c r="N78" s="183" t="s">
        <v>12</v>
      </c>
      <c r="O78" s="598">
        <v>1</v>
      </c>
      <c r="P78" s="306">
        <v>8000000</v>
      </c>
      <c r="Q78" s="183" t="s">
        <v>337</v>
      </c>
      <c r="R78" s="216" t="s">
        <v>432</v>
      </c>
      <c r="T78" s="227">
        <f>SUM(T47:T77)</f>
        <v>438038300</v>
      </c>
    </row>
    <row r="79" spans="1:20" ht="15.95" customHeight="1" x14ac:dyDescent="0.2">
      <c r="A79" s="597">
        <v>53</v>
      </c>
      <c r="B79" s="183" t="s">
        <v>88</v>
      </c>
      <c r="C79" s="184" t="s">
        <v>412</v>
      </c>
      <c r="D79" s="218" t="s">
        <v>223</v>
      </c>
      <c r="E79" s="184" t="s">
        <v>415</v>
      </c>
      <c r="F79" s="188"/>
      <c r="G79" s="216" t="s">
        <v>332</v>
      </c>
      <c r="H79" s="187">
        <v>39448</v>
      </c>
      <c r="I79" s="188"/>
      <c r="J79" s="188"/>
      <c r="K79" s="188"/>
      <c r="L79" s="188"/>
      <c r="M79" s="188"/>
      <c r="N79" s="183" t="s">
        <v>12</v>
      </c>
      <c r="O79" s="598">
        <v>1</v>
      </c>
      <c r="P79" s="306">
        <v>5000000</v>
      </c>
      <c r="Q79" s="183" t="s">
        <v>337</v>
      </c>
      <c r="R79" s="216" t="s">
        <v>432</v>
      </c>
    </row>
    <row r="80" spans="1:20" ht="15.95" customHeight="1" x14ac:dyDescent="0.2">
      <c r="A80" s="597">
        <v>54</v>
      </c>
      <c r="B80" s="183" t="s">
        <v>88</v>
      </c>
      <c r="C80" s="184" t="s">
        <v>412</v>
      </c>
      <c r="D80" s="218" t="s">
        <v>224</v>
      </c>
      <c r="E80" s="184" t="s">
        <v>568</v>
      </c>
      <c r="F80" s="188"/>
      <c r="G80" s="216" t="s">
        <v>332</v>
      </c>
      <c r="H80" s="187">
        <v>39448</v>
      </c>
      <c r="I80" s="188"/>
      <c r="J80" s="188"/>
      <c r="K80" s="188"/>
      <c r="L80" s="188"/>
      <c r="M80" s="188"/>
      <c r="N80" s="183" t="s">
        <v>12</v>
      </c>
      <c r="O80" s="598">
        <v>1</v>
      </c>
      <c r="P80" s="306">
        <v>5500000</v>
      </c>
      <c r="Q80" s="183" t="s">
        <v>337</v>
      </c>
      <c r="R80" s="216" t="s">
        <v>432</v>
      </c>
    </row>
    <row r="81" spans="1:21" ht="15.95" customHeight="1" x14ac:dyDescent="0.2">
      <c r="A81" s="597">
        <v>55</v>
      </c>
      <c r="B81" s="637" t="s">
        <v>88</v>
      </c>
      <c r="C81" s="639" t="s">
        <v>151</v>
      </c>
      <c r="D81" s="630" t="s">
        <v>97</v>
      </c>
      <c r="E81" s="640" t="s">
        <v>152</v>
      </c>
      <c r="F81" s="211"/>
      <c r="G81" s="636"/>
      <c r="H81" s="638" t="s">
        <v>153</v>
      </c>
      <c r="I81" s="249"/>
      <c r="J81" s="576"/>
      <c r="K81" s="576"/>
      <c r="L81" s="632"/>
      <c r="M81" s="249"/>
      <c r="N81" s="192" t="s">
        <v>12</v>
      </c>
      <c r="O81" s="598">
        <v>1</v>
      </c>
      <c r="P81" s="461">
        <v>6250000</v>
      </c>
      <c r="Q81" s="633" t="s">
        <v>322</v>
      </c>
      <c r="R81" s="186" t="s">
        <v>338</v>
      </c>
    </row>
    <row r="82" spans="1:21" ht="15.95" customHeight="1" x14ac:dyDescent="0.3">
      <c r="A82" s="597">
        <v>56</v>
      </c>
      <c r="B82" s="183" t="s">
        <v>88</v>
      </c>
      <c r="C82" s="215" t="s">
        <v>412</v>
      </c>
      <c r="D82" s="185" t="s">
        <v>609</v>
      </c>
      <c r="E82" s="215" t="s">
        <v>477</v>
      </c>
      <c r="F82" s="599" t="s">
        <v>666</v>
      </c>
      <c r="G82" s="215" t="s">
        <v>669</v>
      </c>
      <c r="H82" s="215" t="s">
        <v>478</v>
      </c>
      <c r="I82" s="221"/>
      <c r="J82" s="221"/>
      <c r="K82" s="221"/>
      <c r="L82" s="221"/>
      <c r="M82" s="188"/>
      <c r="N82" s="183" t="s">
        <v>12</v>
      </c>
      <c r="O82" s="598">
        <v>1</v>
      </c>
      <c r="P82" s="625">
        <v>2500000</v>
      </c>
      <c r="Q82" s="183" t="s">
        <v>321</v>
      </c>
      <c r="R82" s="215" t="s">
        <v>475</v>
      </c>
      <c r="U82" s="219"/>
    </row>
    <row r="83" spans="1:21" ht="15.95" customHeight="1" x14ac:dyDescent="0.3">
      <c r="A83" s="597">
        <v>57</v>
      </c>
      <c r="B83" s="183" t="s">
        <v>88</v>
      </c>
      <c r="C83" s="215" t="s">
        <v>412</v>
      </c>
      <c r="D83" s="185" t="s">
        <v>394</v>
      </c>
      <c r="E83" s="215" t="s">
        <v>477</v>
      </c>
      <c r="F83" s="599" t="s">
        <v>666</v>
      </c>
      <c r="G83" s="215" t="s">
        <v>669</v>
      </c>
      <c r="H83" s="215" t="s">
        <v>478</v>
      </c>
      <c r="I83" s="221"/>
      <c r="J83" s="221"/>
      <c r="K83" s="221"/>
      <c r="L83" s="221"/>
      <c r="M83" s="188"/>
      <c r="N83" s="183" t="s">
        <v>12</v>
      </c>
      <c r="O83" s="598">
        <v>1</v>
      </c>
      <c r="P83" s="625">
        <v>2500000</v>
      </c>
      <c r="Q83" s="183" t="s">
        <v>321</v>
      </c>
      <c r="R83" s="215" t="s">
        <v>475</v>
      </c>
      <c r="U83" s="219"/>
    </row>
    <row r="84" spans="1:21" ht="15.95" customHeight="1" x14ac:dyDescent="0.3">
      <c r="A84" s="597">
        <v>58</v>
      </c>
      <c r="B84" s="183" t="s">
        <v>88</v>
      </c>
      <c r="C84" s="215" t="s">
        <v>481</v>
      </c>
      <c r="D84" s="185" t="s">
        <v>395</v>
      </c>
      <c r="E84" s="215" t="s">
        <v>477</v>
      </c>
      <c r="F84" s="599" t="s">
        <v>666</v>
      </c>
      <c r="G84" s="215" t="s">
        <v>670</v>
      </c>
      <c r="H84" s="215" t="s">
        <v>482</v>
      </c>
      <c r="I84" s="221"/>
      <c r="J84" s="221"/>
      <c r="K84" s="221"/>
      <c r="L84" s="221"/>
      <c r="M84" s="599"/>
      <c r="N84" s="183" t="s">
        <v>12</v>
      </c>
      <c r="O84" s="598">
        <v>1</v>
      </c>
      <c r="P84" s="625">
        <v>5407500</v>
      </c>
      <c r="Q84" s="185" t="s">
        <v>360</v>
      </c>
      <c r="R84" s="215" t="s">
        <v>475</v>
      </c>
      <c r="U84" s="219"/>
    </row>
    <row r="85" spans="1:21" ht="15.95" customHeight="1" x14ac:dyDescent="0.3">
      <c r="A85" s="597">
        <v>59</v>
      </c>
      <c r="B85" s="183" t="s">
        <v>88</v>
      </c>
      <c r="C85" s="215" t="s">
        <v>412</v>
      </c>
      <c r="D85" s="185" t="s">
        <v>396</v>
      </c>
      <c r="E85" s="215" t="s">
        <v>538</v>
      </c>
      <c r="F85" s="599" t="s">
        <v>667</v>
      </c>
      <c r="G85" s="215" t="s">
        <v>332</v>
      </c>
      <c r="H85" s="215" t="s">
        <v>539</v>
      </c>
      <c r="I85" s="221"/>
      <c r="J85" s="221"/>
      <c r="K85" s="221"/>
      <c r="L85" s="221"/>
      <c r="M85" s="221"/>
      <c r="N85" s="183" t="s">
        <v>12</v>
      </c>
      <c r="O85" s="598">
        <v>1</v>
      </c>
      <c r="P85" s="625">
        <v>7535000</v>
      </c>
      <c r="Q85" s="185" t="s">
        <v>517</v>
      </c>
      <c r="R85" s="215" t="s">
        <v>475</v>
      </c>
      <c r="U85" s="219"/>
    </row>
    <row r="86" spans="1:21" ht="15.95" customHeight="1" x14ac:dyDescent="0.3">
      <c r="A86" s="597">
        <v>60</v>
      </c>
      <c r="B86" s="183" t="s">
        <v>88</v>
      </c>
      <c r="C86" s="215" t="s">
        <v>412</v>
      </c>
      <c r="D86" s="185" t="s">
        <v>397</v>
      </c>
      <c r="E86" s="215" t="s">
        <v>538</v>
      </c>
      <c r="F86" s="599" t="s">
        <v>668</v>
      </c>
      <c r="G86" s="215" t="s">
        <v>332</v>
      </c>
      <c r="H86" s="215" t="s">
        <v>540</v>
      </c>
      <c r="I86" s="221"/>
      <c r="J86" s="221"/>
      <c r="K86" s="221"/>
      <c r="L86" s="221"/>
      <c r="M86" s="185"/>
      <c r="N86" s="183" t="s">
        <v>12</v>
      </c>
      <c r="O86" s="598">
        <v>1</v>
      </c>
      <c r="P86" s="625">
        <v>7496500</v>
      </c>
      <c r="Q86" s="183" t="s">
        <v>321</v>
      </c>
      <c r="R86" s="215" t="s">
        <v>475</v>
      </c>
      <c r="U86" s="219"/>
    </row>
    <row r="87" spans="1:21" ht="15.95" customHeight="1" x14ac:dyDescent="0.3">
      <c r="A87" s="597">
        <v>61</v>
      </c>
      <c r="B87" s="183" t="s">
        <v>569</v>
      </c>
      <c r="C87" s="184" t="s">
        <v>70</v>
      </c>
      <c r="D87" s="217" t="s">
        <v>99</v>
      </c>
      <c r="E87" s="184" t="s">
        <v>109</v>
      </c>
      <c r="F87" s="188"/>
      <c r="G87" s="216" t="s">
        <v>332</v>
      </c>
      <c r="H87" s="213">
        <v>38443</v>
      </c>
      <c r="I87" s="188"/>
      <c r="J87" s="188"/>
      <c r="K87" s="188"/>
      <c r="L87" s="188"/>
      <c r="M87" s="188"/>
      <c r="N87" s="183" t="s">
        <v>12</v>
      </c>
      <c r="O87" s="598">
        <v>1</v>
      </c>
      <c r="P87" s="306">
        <v>595000</v>
      </c>
      <c r="Q87" s="183" t="s">
        <v>337</v>
      </c>
      <c r="R87" s="216" t="s">
        <v>338</v>
      </c>
      <c r="U87" s="219"/>
    </row>
    <row r="88" spans="1:21" ht="15.95" customHeight="1" x14ac:dyDescent="0.2">
      <c r="A88" s="597">
        <v>62</v>
      </c>
      <c r="B88" s="637" t="s">
        <v>83</v>
      </c>
      <c r="C88" s="629" t="s">
        <v>70</v>
      </c>
      <c r="D88" s="630" t="s">
        <v>98</v>
      </c>
      <c r="E88" s="640" t="s">
        <v>109</v>
      </c>
      <c r="F88" s="211"/>
      <c r="G88" s="636"/>
      <c r="H88" s="187">
        <v>38808</v>
      </c>
      <c r="I88" s="249"/>
      <c r="J88" s="576"/>
      <c r="K88" s="576"/>
      <c r="L88" s="632"/>
      <c r="M88" s="249"/>
      <c r="N88" s="192" t="s">
        <v>12</v>
      </c>
      <c r="O88" s="598">
        <v>1</v>
      </c>
      <c r="P88" s="461">
        <v>595000</v>
      </c>
      <c r="Q88" s="633" t="s">
        <v>322</v>
      </c>
      <c r="R88" s="216" t="s">
        <v>338</v>
      </c>
    </row>
    <row r="89" spans="1:21" ht="15.95" customHeight="1" x14ac:dyDescent="0.2">
      <c r="A89" s="597">
        <v>63</v>
      </c>
      <c r="B89" s="183" t="s">
        <v>241</v>
      </c>
      <c r="C89" s="184" t="s">
        <v>416</v>
      </c>
      <c r="D89" s="217" t="s">
        <v>97</v>
      </c>
      <c r="E89" s="184" t="s">
        <v>570</v>
      </c>
      <c r="F89" s="188"/>
      <c r="G89" s="216" t="s">
        <v>332</v>
      </c>
      <c r="H89" s="187">
        <v>38078</v>
      </c>
      <c r="I89" s="188"/>
      <c r="J89" s="188"/>
      <c r="K89" s="188"/>
      <c r="L89" s="188"/>
      <c r="M89" s="188"/>
      <c r="N89" s="183" t="s">
        <v>12</v>
      </c>
      <c r="O89" s="598">
        <v>1</v>
      </c>
      <c r="P89" s="306">
        <v>4160000</v>
      </c>
      <c r="Q89" s="183" t="s">
        <v>337</v>
      </c>
      <c r="R89" s="216" t="s">
        <v>338</v>
      </c>
    </row>
    <row r="90" spans="1:21" ht="15.95" customHeight="1" x14ac:dyDescent="0.2">
      <c r="A90" s="597">
        <v>64</v>
      </c>
      <c r="B90" s="637" t="s">
        <v>241</v>
      </c>
      <c r="C90" s="629" t="s">
        <v>242</v>
      </c>
      <c r="D90" s="630" t="s">
        <v>97</v>
      </c>
      <c r="E90" s="641" t="s">
        <v>249</v>
      </c>
      <c r="F90" s="211"/>
      <c r="G90" s="636"/>
      <c r="H90" s="187">
        <v>38808</v>
      </c>
      <c r="I90" s="249"/>
      <c r="J90" s="576"/>
      <c r="K90" s="576"/>
      <c r="L90" s="632"/>
      <c r="M90" s="249"/>
      <c r="N90" s="1002" t="s">
        <v>289</v>
      </c>
      <c r="O90" s="598">
        <v>1</v>
      </c>
      <c r="P90" s="461">
        <v>4417273</v>
      </c>
      <c r="Q90" s="633" t="s">
        <v>321</v>
      </c>
      <c r="R90" s="186" t="s">
        <v>728</v>
      </c>
    </row>
    <row r="91" spans="1:21" ht="15.95" customHeight="1" x14ac:dyDescent="0.2">
      <c r="A91" s="597">
        <v>65</v>
      </c>
      <c r="B91" s="637" t="s">
        <v>243</v>
      </c>
      <c r="C91" s="639" t="s">
        <v>244</v>
      </c>
      <c r="D91" s="630" t="s">
        <v>97</v>
      </c>
      <c r="E91" s="640" t="s">
        <v>661</v>
      </c>
      <c r="F91" s="211"/>
      <c r="G91" s="636"/>
      <c r="H91" s="187">
        <v>38808</v>
      </c>
      <c r="I91" s="249"/>
      <c r="J91" s="576"/>
      <c r="K91" s="576"/>
      <c r="L91" s="632"/>
      <c r="M91" s="249"/>
      <c r="N91" s="1002" t="s">
        <v>289</v>
      </c>
      <c r="O91" s="598">
        <v>1</v>
      </c>
      <c r="P91" s="461">
        <v>5000000</v>
      </c>
      <c r="Q91" s="633" t="s">
        <v>321</v>
      </c>
      <c r="R91" s="186" t="s">
        <v>728</v>
      </c>
    </row>
    <row r="92" spans="1:21" ht="15.95" customHeight="1" x14ac:dyDescent="0.2">
      <c r="A92" s="597">
        <v>66</v>
      </c>
      <c r="B92" s="183" t="s">
        <v>417</v>
      </c>
      <c r="C92" s="184" t="s">
        <v>418</v>
      </c>
      <c r="D92" s="217" t="s">
        <v>97</v>
      </c>
      <c r="E92" s="184" t="s">
        <v>419</v>
      </c>
      <c r="F92" s="188"/>
      <c r="G92" s="216" t="s">
        <v>332</v>
      </c>
      <c r="H92" s="187">
        <v>35156</v>
      </c>
      <c r="I92" s="188"/>
      <c r="J92" s="188"/>
      <c r="K92" s="188"/>
      <c r="L92" s="188"/>
      <c r="M92" s="188"/>
      <c r="N92" s="183" t="s">
        <v>12</v>
      </c>
      <c r="O92" s="598">
        <v>1</v>
      </c>
      <c r="P92" s="306">
        <v>700000</v>
      </c>
      <c r="Q92" s="183" t="s">
        <v>337</v>
      </c>
      <c r="R92" s="216" t="s">
        <v>338</v>
      </c>
    </row>
    <row r="93" spans="1:21" ht="15.95" customHeight="1" x14ac:dyDescent="0.2">
      <c r="A93" s="597">
        <v>67</v>
      </c>
      <c r="B93" s="183" t="s">
        <v>90</v>
      </c>
      <c r="C93" s="184" t="s">
        <v>420</v>
      </c>
      <c r="D93" s="217" t="s">
        <v>96</v>
      </c>
      <c r="E93" s="184" t="s">
        <v>8</v>
      </c>
      <c r="F93" s="188"/>
      <c r="G93" s="216" t="s">
        <v>222</v>
      </c>
      <c r="H93" s="187">
        <v>40451</v>
      </c>
      <c r="I93" s="188"/>
      <c r="J93" s="188"/>
      <c r="K93" s="188"/>
      <c r="L93" s="188"/>
      <c r="M93" s="188"/>
      <c r="N93" s="183" t="s">
        <v>12</v>
      </c>
      <c r="O93" s="598">
        <v>1</v>
      </c>
      <c r="P93" s="306">
        <v>1925000</v>
      </c>
      <c r="Q93" s="183" t="s">
        <v>360</v>
      </c>
      <c r="R93" s="216" t="s">
        <v>338</v>
      </c>
    </row>
    <row r="94" spans="1:21" ht="15.95" customHeight="1" x14ac:dyDescent="0.2">
      <c r="A94" s="597">
        <v>68</v>
      </c>
      <c r="B94" s="183" t="s">
        <v>90</v>
      </c>
      <c r="C94" s="184" t="s">
        <v>420</v>
      </c>
      <c r="D94" s="217" t="s">
        <v>105</v>
      </c>
      <c r="E94" s="184" t="s">
        <v>8</v>
      </c>
      <c r="F94" s="188"/>
      <c r="G94" s="216" t="s">
        <v>222</v>
      </c>
      <c r="H94" s="187">
        <v>41078</v>
      </c>
      <c r="I94" s="188"/>
      <c r="J94" s="188"/>
      <c r="K94" s="188"/>
      <c r="L94" s="188"/>
      <c r="M94" s="188"/>
      <c r="N94" s="183" t="s">
        <v>12</v>
      </c>
      <c r="O94" s="598">
        <v>1</v>
      </c>
      <c r="P94" s="306">
        <v>1150000</v>
      </c>
      <c r="Q94" s="183" t="s">
        <v>360</v>
      </c>
      <c r="R94" s="216" t="s">
        <v>338</v>
      </c>
    </row>
    <row r="95" spans="1:21" ht="15.95" customHeight="1" x14ac:dyDescent="0.2">
      <c r="A95" s="597">
        <v>69</v>
      </c>
      <c r="B95" s="183" t="s">
        <v>571</v>
      </c>
      <c r="C95" s="184" t="s">
        <v>420</v>
      </c>
      <c r="D95" s="217" t="s">
        <v>101</v>
      </c>
      <c r="E95" s="184" t="s">
        <v>8</v>
      </c>
      <c r="F95" s="188"/>
      <c r="G95" s="216" t="s">
        <v>222</v>
      </c>
      <c r="H95" s="187">
        <v>41078</v>
      </c>
      <c r="I95" s="188"/>
      <c r="J95" s="188"/>
      <c r="K95" s="188"/>
      <c r="L95" s="188"/>
      <c r="M95" s="188"/>
      <c r="N95" s="183" t="s">
        <v>12</v>
      </c>
      <c r="O95" s="598">
        <v>1</v>
      </c>
      <c r="P95" s="306">
        <v>1150000</v>
      </c>
      <c r="Q95" s="183" t="s">
        <v>360</v>
      </c>
      <c r="R95" s="216" t="s">
        <v>338</v>
      </c>
    </row>
    <row r="96" spans="1:21" ht="15.95" customHeight="1" x14ac:dyDescent="0.2">
      <c r="A96" s="597">
        <v>70</v>
      </c>
      <c r="B96" s="183" t="s">
        <v>90</v>
      </c>
      <c r="C96" s="184" t="s">
        <v>420</v>
      </c>
      <c r="D96" s="217" t="s">
        <v>100</v>
      </c>
      <c r="E96" s="184" t="s">
        <v>8</v>
      </c>
      <c r="F96" s="188"/>
      <c r="G96" s="216" t="s">
        <v>222</v>
      </c>
      <c r="H96" s="187">
        <v>41904</v>
      </c>
      <c r="I96" s="188"/>
      <c r="J96" s="188"/>
      <c r="K96" s="188"/>
      <c r="L96" s="188"/>
      <c r="M96" s="188"/>
      <c r="N96" s="183" t="s">
        <v>12</v>
      </c>
      <c r="O96" s="598">
        <v>1</v>
      </c>
      <c r="P96" s="306">
        <v>1996500</v>
      </c>
      <c r="Q96" s="183" t="s">
        <v>360</v>
      </c>
      <c r="R96" s="216" t="s">
        <v>338</v>
      </c>
    </row>
    <row r="97" spans="1:21" ht="15.95" customHeight="1" x14ac:dyDescent="0.2">
      <c r="A97" s="597">
        <v>71</v>
      </c>
      <c r="B97" s="183" t="s">
        <v>571</v>
      </c>
      <c r="C97" s="184" t="s">
        <v>420</v>
      </c>
      <c r="D97" s="217" t="s">
        <v>95</v>
      </c>
      <c r="E97" s="184" t="s">
        <v>8</v>
      </c>
      <c r="F97" s="188"/>
      <c r="G97" s="216" t="s">
        <v>222</v>
      </c>
      <c r="H97" s="187">
        <v>41904</v>
      </c>
      <c r="I97" s="188"/>
      <c r="J97" s="188"/>
      <c r="K97" s="188"/>
      <c r="L97" s="188"/>
      <c r="M97" s="188"/>
      <c r="N97" s="183" t="s">
        <v>12</v>
      </c>
      <c r="O97" s="598">
        <v>1</v>
      </c>
      <c r="P97" s="306">
        <v>1996500</v>
      </c>
      <c r="Q97" s="183" t="s">
        <v>337</v>
      </c>
      <c r="R97" s="216" t="s">
        <v>338</v>
      </c>
    </row>
    <row r="98" spans="1:21" ht="15.95" customHeight="1" x14ac:dyDescent="0.25">
      <c r="A98" s="597">
        <v>72</v>
      </c>
      <c r="B98" s="183" t="s">
        <v>90</v>
      </c>
      <c r="C98" s="184" t="s">
        <v>420</v>
      </c>
      <c r="D98" s="217" t="s">
        <v>223</v>
      </c>
      <c r="E98" s="184" t="s">
        <v>8</v>
      </c>
      <c r="F98" s="188"/>
      <c r="G98" s="216" t="s">
        <v>222</v>
      </c>
      <c r="H98" s="187">
        <v>42261</v>
      </c>
      <c r="I98" s="188"/>
      <c r="J98" s="188"/>
      <c r="K98" s="188"/>
      <c r="L98" s="188"/>
      <c r="M98" s="188"/>
      <c r="N98" s="183" t="s">
        <v>12</v>
      </c>
      <c r="O98" s="598">
        <v>1</v>
      </c>
      <c r="P98" s="306">
        <v>2215000</v>
      </c>
      <c r="Q98" s="183" t="s">
        <v>337</v>
      </c>
      <c r="R98" s="216" t="s">
        <v>338</v>
      </c>
      <c r="T98" s="228" t="s">
        <v>594</v>
      </c>
    </row>
    <row r="99" spans="1:21" ht="15.95" customHeight="1" x14ac:dyDescent="0.2">
      <c r="A99" s="597">
        <v>73</v>
      </c>
      <c r="B99" s="183" t="s">
        <v>571</v>
      </c>
      <c r="C99" s="184" t="s">
        <v>420</v>
      </c>
      <c r="D99" s="217" t="s">
        <v>224</v>
      </c>
      <c r="E99" s="184" t="s">
        <v>8</v>
      </c>
      <c r="F99" s="188"/>
      <c r="G99" s="216" t="s">
        <v>222</v>
      </c>
      <c r="H99" s="187">
        <v>42261</v>
      </c>
      <c r="I99" s="188"/>
      <c r="J99" s="188"/>
      <c r="K99" s="188"/>
      <c r="L99" s="188"/>
      <c r="M99" s="188"/>
      <c r="N99" s="183" t="s">
        <v>12</v>
      </c>
      <c r="O99" s="598">
        <v>1</v>
      </c>
      <c r="P99" s="306">
        <v>2215000</v>
      </c>
      <c r="Q99" s="183" t="s">
        <v>360</v>
      </c>
      <c r="R99" s="216" t="s">
        <v>338</v>
      </c>
    </row>
    <row r="100" spans="1:21" ht="15.95" customHeight="1" x14ac:dyDescent="0.2">
      <c r="A100" s="597">
        <v>74</v>
      </c>
      <c r="B100" s="183" t="s">
        <v>90</v>
      </c>
      <c r="C100" s="184" t="s">
        <v>94</v>
      </c>
      <c r="D100" s="217" t="s">
        <v>102</v>
      </c>
      <c r="E100" s="184" t="s">
        <v>8</v>
      </c>
      <c r="F100" s="188"/>
      <c r="G100" s="216" t="s">
        <v>222</v>
      </c>
      <c r="H100" s="187">
        <v>42510</v>
      </c>
      <c r="I100" s="188"/>
      <c r="J100" s="188"/>
      <c r="K100" s="188"/>
      <c r="L100" s="188"/>
      <c r="M100" s="188"/>
      <c r="N100" s="183" t="s">
        <v>12</v>
      </c>
      <c r="O100" s="598">
        <v>1</v>
      </c>
      <c r="P100" s="306">
        <v>1910000</v>
      </c>
      <c r="Q100" s="183" t="s">
        <v>360</v>
      </c>
      <c r="R100" s="216" t="s">
        <v>338</v>
      </c>
    </row>
    <row r="101" spans="1:21" ht="15.95" customHeight="1" x14ac:dyDescent="0.2">
      <c r="A101" s="597">
        <v>75</v>
      </c>
      <c r="B101" s="183" t="s">
        <v>91</v>
      </c>
      <c r="C101" s="184" t="s">
        <v>94</v>
      </c>
      <c r="D101" s="217" t="s">
        <v>106</v>
      </c>
      <c r="E101" s="184" t="s">
        <v>8</v>
      </c>
      <c r="F101" s="188"/>
      <c r="G101" s="216" t="s">
        <v>222</v>
      </c>
      <c r="H101" s="187">
        <v>42510</v>
      </c>
      <c r="I101" s="188"/>
      <c r="J101" s="188"/>
      <c r="K101" s="188"/>
      <c r="L101" s="188"/>
      <c r="M101" s="188"/>
      <c r="N101" s="183" t="s">
        <v>12</v>
      </c>
      <c r="O101" s="598">
        <v>1</v>
      </c>
      <c r="P101" s="306">
        <v>1910000</v>
      </c>
      <c r="Q101" s="183" t="s">
        <v>360</v>
      </c>
      <c r="R101" s="216" t="s">
        <v>338</v>
      </c>
    </row>
    <row r="102" spans="1:21" ht="15.95" customHeight="1" x14ac:dyDescent="0.2">
      <c r="A102" s="597">
        <v>76</v>
      </c>
      <c r="B102" s="183" t="s">
        <v>91</v>
      </c>
      <c r="C102" s="184" t="s">
        <v>94</v>
      </c>
      <c r="D102" s="217" t="s">
        <v>227</v>
      </c>
      <c r="E102" s="184" t="s">
        <v>8</v>
      </c>
      <c r="F102" s="188"/>
      <c r="G102" s="216" t="s">
        <v>222</v>
      </c>
      <c r="H102" s="187">
        <v>42929</v>
      </c>
      <c r="I102" s="188"/>
      <c r="J102" s="188"/>
      <c r="K102" s="188"/>
      <c r="L102" s="188"/>
      <c r="M102" s="188"/>
      <c r="N102" s="183" t="s">
        <v>12</v>
      </c>
      <c r="O102" s="598">
        <v>1</v>
      </c>
      <c r="P102" s="306">
        <v>2430000</v>
      </c>
      <c r="Q102" s="183" t="s">
        <v>337</v>
      </c>
      <c r="R102" s="216" t="s">
        <v>338</v>
      </c>
    </row>
    <row r="103" spans="1:21" ht="15.95" customHeight="1" x14ac:dyDescent="0.2">
      <c r="A103" s="597">
        <v>77</v>
      </c>
      <c r="B103" s="183" t="s">
        <v>91</v>
      </c>
      <c r="C103" s="184" t="s">
        <v>94</v>
      </c>
      <c r="D103" s="217" t="s">
        <v>107</v>
      </c>
      <c r="E103" s="184" t="s">
        <v>8</v>
      </c>
      <c r="F103" s="188"/>
      <c r="G103" s="216" t="s">
        <v>222</v>
      </c>
      <c r="H103" s="187">
        <v>42929</v>
      </c>
      <c r="I103" s="188"/>
      <c r="J103" s="188"/>
      <c r="K103" s="188"/>
      <c r="L103" s="188"/>
      <c r="M103" s="188"/>
      <c r="N103" s="183" t="s">
        <v>12</v>
      </c>
      <c r="O103" s="598">
        <v>1</v>
      </c>
      <c r="P103" s="306">
        <v>2430000</v>
      </c>
      <c r="Q103" s="183" t="s">
        <v>337</v>
      </c>
      <c r="R103" s="216" t="s">
        <v>338</v>
      </c>
    </row>
    <row r="104" spans="1:21" ht="15.95" customHeight="1" x14ac:dyDescent="0.25">
      <c r="A104" s="597">
        <v>78</v>
      </c>
      <c r="B104" s="183" t="s">
        <v>90</v>
      </c>
      <c r="C104" s="599" t="s">
        <v>420</v>
      </c>
      <c r="D104" s="185" t="s">
        <v>97</v>
      </c>
      <c r="E104" s="215" t="s">
        <v>479</v>
      </c>
      <c r="F104" s="599" t="s">
        <v>671</v>
      </c>
      <c r="G104" s="215" t="s">
        <v>332</v>
      </c>
      <c r="H104" s="215" t="s">
        <v>480</v>
      </c>
      <c r="I104" s="221"/>
      <c r="J104" s="221"/>
      <c r="K104" s="221"/>
      <c r="L104" s="221"/>
      <c r="M104" s="599"/>
      <c r="N104" s="183" t="s">
        <v>12</v>
      </c>
      <c r="O104" s="598">
        <v>1</v>
      </c>
      <c r="P104" s="625">
        <v>1168750</v>
      </c>
      <c r="Q104" s="185" t="s">
        <v>360</v>
      </c>
      <c r="R104" s="215" t="s">
        <v>475</v>
      </c>
    </row>
    <row r="105" spans="1:21" ht="15.95" customHeight="1" x14ac:dyDescent="0.25">
      <c r="A105" s="597">
        <v>79</v>
      </c>
      <c r="B105" s="183" t="s">
        <v>500</v>
      </c>
      <c r="C105" s="599" t="s">
        <v>420</v>
      </c>
      <c r="D105" s="185" t="s">
        <v>98</v>
      </c>
      <c r="E105" s="215" t="s">
        <v>498</v>
      </c>
      <c r="F105" s="599" t="s">
        <v>672</v>
      </c>
      <c r="G105" s="215" t="s">
        <v>332</v>
      </c>
      <c r="H105" s="215" t="s">
        <v>499</v>
      </c>
      <c r="I105" s="221"/>
      <c r="J105" s="221"/>
      <c r="K105" s="221"/>
      <c r="L105" s="221"/>
      <c r="M105" s="599"/>
      <c r="N105" s="183" t="s">
        <v>12</v>
      </c>
      <c r="O105" s="598">
        <v>1</v>
      </c>
      <c r="P105" s="625">
        <v>13000000</v>
      </c>
      <c r="Q105" s="183" t="s">
        <v>321</v>
      </c>
      <c r="R105" s="215" t="s">
        <v>475</v>
      </c>
    </row>
    <row r="106" spans="1:21" ht="15.95" customHeight="1" x14ac:dyDescent="0.25">
      <c r="A106" s="597">
        <v>80</v>
      </c>
      <c r="B106" s="192" t="s">
        <v>516</v>
      </c>
      <c r="C106" s="591" t="s">
        <v>514</v>
      </c>
      <c r="D106" s="185" t="s">
        <v>99</v>
      </c>
      <c r="E106" s="590" t="s">
        <v>515</v>
      </c>
      <c r="F106" s="591" t="s">
        <v>673</v>
      </c>
      <c r="G106" s="590" t="s">
        <v>332</v>
      </c>
      <c r="H106" s="590" t="s">
        <v>506</v>
      </c>
      <c r="I106" s="221"/>
      <c r="J106" s="221"/>
      <c r="K106" s="221"/>
      <c r="L106" s="221"/>
      <c r="M106" s="221"/>
      <c r="N106" s="183" t="s">
        <v>12</v>
      </c>
      <c r="O106" s="598">
        <v>1</v>
      </c>
      <c r="P106" s="625">
        <v>1980000</v>
      </c>
      <c r="Q106" s="609" t="s">
        <v>517</v>
      </c>
      <c r="R106" s="215" t="s">
        <v>475</v>
      </c>
      <c r="U106" s="579"/>
    </row>
    <row r="107" spans="1:21" ht="15.95" customHeight="1" x14ac:dyDescent="0.25">
      <c r="A107" s="597">
        <v>81</v>
      </c>
      <c r="B107" s="192" t="s">
        <v>516</v>
      </c>
      <c r="C107" s="591" t="s">
        <v>514</v>
      </c>
      <c r="D107" s="185" t="s">
        <v>96</v>
      </c>
      <c r="E107" s="590" t="s">
        <v>515</v>
      </c>
      <c r="F107" s="591" t="s">
        <v>673</v>
      </c>
      <c r="G107" s="590" t="s">
        <v>332</v>
      </c>
      <c r="H107" s="590" t="s">
        <v>506</v>
      </c>
      <c r="I107" s="221"/>
      <c r="J107" s="221"/>
      <c r="K107" s="221"/>
      <c r="L107" s="221"/>
      <c r="M107" s="221"/>
      <c r="N107" s="183" t="s">
        <v>12</v>
      </c>
      <c r="O107" s="598">
        <v>1</v>
      </c>
      <c r="P107" s="625">
        <v>1980000</v>
      </c>
      <c r="Q107" s="609" t="s">
        <v>517</v>
      </c>
      <c r="R107" s="215" t="s">
        <v>475</v>
      </c>
      <c r="U107" s="579"/>
    </row>
    <row r="108" spans="1:21" ht="15.95" customHeight="1" x14ac:dyDescent="0.25">
      <c r="A108" s="597">
        <v>82</v>
      </c>
      <c r="B108" s="192" t="s">
        <v>90</v>
      </c>
      <c r="C108" s="591" t="s">
        <v>94</v>
      </c>
      <c r="D108" s="185" t="s">
        <v>105</v>
      </c>
      <c r="E108" s="590" t="s">
        <v>518</v>
      </c>
      <c r="F108" s="591" t="s">
        <v>673</v>
      </c>
      <c r="G108" s="590" t="s">
        <v>332</v>
      </c>
      <c r="H108" s="590" t="s">
        <v>171</v>
      </c>
      <c r="I108" s="221"/>
      <c r="J108" s="221"/>
      <c r="K108" s="221"/>
      <c r="L108" s="221"/>
      <c r="M108" s="599"/>
      <c r="N108" s="183" t="s">
        <v>12</v>
      </c>
      <c r="O108" s="598">
        <v>1</v>
      </c>
      <c r="P108" s="625">
        <v>1150000</v>
      </c>
      <c r="Q108" s="185" t="s">
        <v>360</v>
      </c>
      <c r="R108" s="215" t="s">
        <v>475</v>
      </c>
      <c r="U108" s="579"/>
    </row>
    <row r="109" spans="1:21" ht="15.95" customHeight="1" x14ac:dyDescent="0.25">
      <c r="A109" s="597">
        <v>83</v>
      </c>
      <c r="B109" s="192" t="s">
        <v>90</v>
      </c>
      <c r="C109" s="591" t="s">
        <v>94</v>
      </c>
      <c r="D109" s="185" t="s">
        <v>101</v>
      </c>
      <c r="E109" s="590" t="s">
        <v>518</v>
      </c>
      <c r="F109" s="591" t="s">
        <v>673</v>
      </c>
      <c r="G109" s="590" t="s">
        <v>332</v>
      </c>
      <c r="H109" s="590" t="s">
        <v>171</v>
      </c>
      <c r="I109" s="221"/>
      <c r="J109" s="221"/>
      <c r="K109" s="221"/>
      <c r="L109" s="221"/>
      <c r="M109" s="599"/>
      <c r="N109" s="183" t="s">
        <v>12</v>
      </c>
      <c r="O109" s="598">
        <v>1</v>
      </c>
      <c r="P109" s="625">
        <v>1150000</v>
      </c>
      <c r="Q109" s="185" t="s">
        <v>360</v>
      </c>
      <c r="R109" s="215" t="s">
        <v>475</v>
      </c>
      <c r="U109" s="579"/>
    </row>
    <row r="110" spans="1:21" ht="15.95" customHeight="1" x14ac:dyDescent="0.2">
      <c r="A110" s="597">
        <v>84</v>
      </c>
      <c r="B110" s="589" t="s">
        <v>90</v>
      </c>
      <c r="C110" s="629" t="s">
        <v>94</v>
      </c>
      <c r="D110" s="630" t="s">
        <v>97</v>
      </c>
      <c r="E110" s="640" t="s">
        <v>8</v>
      </c>
      <c r="F110" s="211"/>
      <c r="G110" s="590" t="s">
        <v>332</v>
      </c>
      <c r="H110" s="628" t="s">
        <v>172</v>
      </c>
      <c r="I110" s="249"/>
      <c r="J110" s="576"/>
      <c r="K110" s="576"/>
      <c r="L110" s="632"/>
      <c r="M110" s="249"/>
      <c r="N110" s="192" t="s">
        <v>12</v>
      </c>
      <c r="O110" s="598">
        <v>1</v>
      </c>
      <c r="P110" s="461">
        <v>1910000</v>
      </c>
      <c r="Q110" s="633" t="s">
        <v>321</v>
      </c>
      <c r="R110" s="186" t="s">
        <v>338</v>
      </c>
    </row>
    <row r="111" spans="1:21" ht="15.95" customHeight="1" x14ac:dyDescent="0.2">
      <c r="A111" s="597">
        <v>85</v>
      </c>
      <c r="B111" s="589" t="s">
        <v>91</v>
      </c>
      <c r="C111" s="629" t="s">
        <v>94</v>
      </c>
      <c r="D111" s="630" t="s">
        <v>98</v>
      </c>
      <c r="E111" s="640" t="s">
        <v>8</v>
      </c>
      <c r="F111" s="211"/>
      <c r="G111" s="590" t="s">
        <v>332</v>
      </c>
      <c r="H111" s="628" t="s">
        <v>173</v>
      </c>
      <c r="I111" s="249"/>
      <c r="J111" s="576"/>
      <c r="K111" s="576"/>
      <c r="L111" s="632"/>
      <c r="M111" s="249"/>
      <c r="N111" s="192" t="s">
        <v>12</v>
      </c>
      <c r="O111" s="598">
        <v>1</v>
      </c>
      <c r="P111" s="461">
        <v>2430000</v>
      </c>
      <c r="Q111" s="633" t="s">
        <v>321</v>
      </c>
      <c r="R111" s="186" t="s">
        <v>338</v>
      </c>
    </row>
    <row r="112" spans="1:21" ht="15.95" customHeight="1" x14ac:dyDescent="0.25">
      <c r="A112" s="597">
        <v>86</v>
      </c>
      <c r="B112" s="192" t="s">
        <v>90</v>
      </c>
      <c r="C112" s="591" t="s">
        <v>501</v>
      </c>
      <c r="D112" s="630" t="s">
        <v>99</v>
      </c>
      <c r="E112" s="590" t="s">
        <v>502</v>
      </c>
      <c r="F112" s="599" t="s">
        <v>674</v>
      </c>
      <c r="G112" s="590" t="s">
        <v>332</v>
      </c>
      <c r="H112" s="590" t="s">
        <v>171</v>
      </c>
      <c r="I112" s="221"/>
      <c r="J112" s="221"/>
      <c r="K112" s="221"/>
      <c r="L112" s="221"/>
      <c r="M112" s="591"/>
      <c r="N112" s="183" t="s">
        <v>12</v>
      </c>
      <c r="O112" s="598">
        <v>1</v>
      </c>
      <c r="P112" s="644">
        <v>9600000</v>
      </c>
      <c r="Q112" s="192" t="s">
        <v>321</v>
      </c>
      <c r="R112" s="215" t="s">
        <v>475</v>
      </c>
      <c r="T112" s="229"/>
      <c r="U112" s="579"/>
    </row>
    <row r="113" spans="1:21" ht="15.95" customHeight="1" x14ac:dyDescent="0.25">
      <c r="A113" s="597">
        <v>87</v>
      </c>
      <c r="B113" s="192" t="s">
        <v>90</v>
      </c>
      <c r="C113" s="591" t="s">
        <v>501</v>
      </c>
      <c r="D113" s="630" t="s">
        <v>96</v>
      </c>
      <c r="E113" s="590" t="s">
        <v>502</v>
      </c>
      <c r="F113" s="599" t="s">
        <v>674</v>
      </c>
      <c r="G113" s="590" t="s">
        <v>332</v>
      </c>
      <c r="H113" s="590" t="s">
        <v>171</v>
      </c>
      <c r="I113" s="221"/>
      <c r="J113" s="221"/>
      <c r="K113" s="221"/>
      <c r="L113" s="221"/>
      <c r="M113" s="591"/>
      <c r="N113" s="183" t="s">
        <v>12</v>
      </c>
      <c r="O113" s="598">
        <v>1</v>
      </c>
      <c r="P113" s="644">
        <v>9600000</v>
      </c>
      <c r="Q113" s="192" t="s">
        <v>321</v>
      </c>
      <c r="R113" s="215" t="s">
        <v>475</v>
      </c>
      <c r="T113" s="229"/>
      <c r="U113" s="579"/>
    </row>
    <row r="114" spans="1:21" ht="15.95" customHeight="1" x14ac:dyDescent="0.25">
      <c r="A114" s="597">
        <v>88</v>
      </c>
      <c r="B114" s="192" t="s">
        <v>90</v>
      </c>
      <c r="C114" s="591" t="s">
        <v>501</v>
      </c>
      <c r="D114" s="630" t="s">
        <v>105</v>
      </c>
      <c r="E114" s="590" t="s">
        <v>503</v>
      </c>
      <c r="F114" s="599" t="s">
        <v>674</v>
      </c>
      <c r="G114" s="590" t="s">
        <v>332</v>
      </c>
      <c r="H114" s="590" t="s">
        <v>504</v>
      </c>
      <c r="I114" s="221"/>
      <c r="J114" s="221"/>
      <c r="K114" s="221"/>
      <c r="L114" s="221"/>
      <c r="M114" s="591"/>
      <c r="N114" s="183" t="s">
        <v>12</v>
      </c>
      <c r="O114" s="598">
        <v>1</v>
      </c>
      <c r="P114" s="644">
        <v>18150000</v>
      </c>
      <c r="Q114" s="597" t="s">
        <v>360</v>
      </c>
      <c r="R114" s="215" t="s">
        <v>475</v>
      </c>
    </row>
    <row r="115" spans="1:21" ht="15.95" customHeight="1" x14ac:dyDescent="0.25">
      <c r="A115" s="597">
        <v>89</v>
      </c>
      <c r="B115" s="192" t="s">
        <v>450</v>
      </c>
      <c r="C115" s="599" t="s">
        <v>572</v>
      </c>
      <c r="D115" s="185" t="s">
        <v>97</v>
      </c>
      <c r="E115" s="215" t="s">
        <v>505</v>
      </c>
      <c r="F115" s="599" t="s">
        <v>675</v>
      </c>
      <c r="G115" s="215" t="s">
        <v>222</v>
      </c>
      <c r="H115" s="215" t="s">
        <v>506</v>
      </c>
      <c r="I115" s="221"/>
      <c r="J115" s="221"/>
      <c r="K115" s="221"/>
      <c r="L115" s="221"/>
      <c r="M115" s="588"/>
      <c r="N115" s="183" t="s">
        <v>12</v>
      </c>
      <c r="O115" s="598">
        <v>1</v>
      </c>
      <c r="P115" s="625">
        <v>1475000</v>
      </c>
      <c r="Q115" s="192" t="s">
        <v>321</v>
      </c>
      <c r="R115" s="590" t="s">
        <v>475</v>
      </c>
      <c r="T115" s="229"/>
      <c r="U115" s="579"/>
    </row>
    <row r="116" spans="1:21" ht="15.95" customHeight="1" x14ac:dyDescent="0.25">
      <c r="A116" s="597">
        <v>90</v>
      </c>
      <c r="B116" s="192" t="s">
        <v>450</v>
      </c>
      <c r="C116" s="599" t="s">
        <v>572</v>
      </c>
      <c r="D116" s="185" t="s">
        <v>98</v>
      </c>
      <c r="E116" s="215" t="s">
        <v>505</v>
      </c>
      <c r="F116" s="599" t="s">
        <v>675</v>
      </c>
      <c r="G116" s="215" t="s">
        <v>222</v>
      </c>
      <c r="H116" s="215" t="s">
        <v>506</v>
      </c>
      <c r="I116" s="221"/>
      <c r="J116" s="221"/>
      <c r="K116" s="221"/>
      <c r="L116" s="221"/>
      <c r="M116" s="588"/>
      <c r="N116" s="183" t="s">
        <v>12</v>
      </c>
      <c r="O116" s="598">
        <v>1</v>
      </c>
      <c r="P116" s="625">
        <v>1475000</v>
      </c>
      <c r="Q116" s="192" t="s">
        <v>321</v>
      </c>
      <c r="R116" s="590" t="s">
        <v>475</v>
      </c>
      <c r="T116" s="229"/>
      <c r="U116" s="579"/>
    </row>
    <row r="117" spans="1:21" ht="15.95" customHeight="1" x14ac:dyDescent="0.25">
      <c r="A117" s="597">
        <v>91</v>
      </c>
      <c r="B117" s="183" t="s">
        <v>618</v>
      </c>
      <c r="C117" s="215" t="s">
        <v>507</v>
      </c>
      <c r="D117" s="185" t="s">
        <v>97</v>
      </c>
      <c r="E117" s="215" t="s">
        <v>508</v>
      </c>
      <c r="F117" s="599" t="s">
        <v>676</v>
      </c>
      <c r="G117" s="215" t="s">
        <v>222</v>
      </c>
      <c r="H117" s="215" t="s">
        <v>509</v>
      </c>
      <c r="I117" s="221"/>
      <c r="J117" s="221"/>
      <c r="K117" s="221"/>
      <c r="L117" s="221"/>
      <c r="M117" s="588"/>
      <c r="N117" s="183" t="s">
        <v>12</v>
      </c>
      <c r="O117" s="598">
        <v>1</v>
      </c>
      <c r="P117" s="625">
        <v>6160000</v>
      </c>
      <c r="Q117" s="183" t="s">
        <v>321</v>
      </c>
      <c r="R117" s="215" t="s">
        <v>475</v>
      </c>
    </row>
    <row r="118" spans="1:21" ht="15.95" customHeight="1" x14ac:dyDescent="0.25">
      <c r="A118" s="597">
        <v>92</v>
      </c>
      <c r="B118" s="183" t="s">
        <v>513</v>
      </c>
      <c r="C118" s="599" t="s">
        <v>510</v>
      </c>
      <c r="D118" s="185" t="s">
        <v>97</v>
      </c>
      <c r="E118" s="215" t="s">
        <v>511</v>
      </c>
      <c r="F118" s="599" t="s">
        <v>677</v>
      </c>
      <c r="G118" s="215" t="s">
        <v>332</v>
      </c>
      <c r="H118" s="215" t="s">
        <v>512</v>
      </c>
      <c r="I118" s="221"/>
      <c r="J118" s="221"/>
      <c r="K118" s="221"/>
      <c r="L118" s="221"/>
      <c r="M118" s="599"/>
      <c r="N118" s="183" t="s">
        <v>12</v>
      </c>
      <c r="O118" s="598">
        <v>1</v>
      </c>
      <c r="P118" s="645">
        <v>14960000</v>
      </c>
      <c r="Q118" s="183" t="s">
        <v>321</v>
      </c>
      <c r="R118" s="215" t="s">
        <v>475</v>
      </c>
    </row>
    <row r="119" spans="1:21" ht="15.95" customHeight="1" x14ac:dyDescent="0.2">
      <c r="A119" s="597">
        <v>93</v>
      </c>
      <c r="B119" s="183" t="s">
        <v>421</v>
      </c>
      <c r="C119" s="184" t="s">
        <v>422</v>
      </c>
      <c r="D119" s="217" t="s">
        <v>96</v>
      </c>
      <c r="E119" s="184" t="s">
        <v>423</v>
      </c>
      <c r="F119" s="188"/>
      <c r="G119" s="216" t="s">
        <v>332</v>
      </c>
      <c r="H119" s="187">
        <v>40155</v>
      </c>
      <c r="I119" s="188"/>
      <c r="J119" s="188"/>
      <c r="K119" s="188"/>
      <c r="L119" s="188"/>
      <c r="M119" s="188"/>
      <c r="N119" s="183" t="s">
        <v>12</v>
      </c>
      <c r="O119" s="598">
        <v>1</v>
      </c>
      <c r="P119" s="306">
        <v>2650000</v>
      </c>
      <c r="Q119" s="183" t="s">
        <v>337</v>
      </c>
      <c r="R119" s="216" t="s">
        <v>338</v>
      </c>
    </row>
    <row r="120" spans="1:21" ht="15.95" customHeight="1" x14ac:dyDescent="0.2">
      <c r="A120" s="597">
        <v>94</v>
      </c>
      <c r="B120" s="183" t="s">
        <v>421</v>
      </c>
      <c r="C120" s="184" t="s">
        <v>424</v>
      </c>
      <c r="D120" s="183" t="s">
        <v>105</v>
      </c>
      <c r="E120" s="184" t="s">
        <v>573</v>
      </c>
      <c r="F120" s="188"/>
      <c r="G120" s="216" t="s">
        <v>332</v>
      </c>
      <c r="H120" s="187">
        <v>42485</v>
      </c>
      <c r="I120" s="188"/>
      <c r="J120" s="188"/>
      <c r="K120" s="188"/>
      <c r="L120" s="188"/>
      <c r="M120" s="188"/>
      <c r="N120" s="183" t="s">
        <v>12</v>
      </c>
      <c r="O120" s="598">
        <v>1</v>
      </c>
      <c r="P120" s="306">
        <v>10085000</v>
      </c>
      <c r="Q120" s="183" t="s">
        <v>337</v>
      </c>
      <c r="R120" s="216" t="s">
        <v>338</v>
      </c>
    </row>
    <row r="121" spans="1:21" ht="15.95" customHeight="1" x14ac:dyDescent="0.2">
      <c r="A121" s="597">
        <v>95</v>
      </c>
      <c r="B121" s="183" t="s">
        <v>425</v>
      </c>
      <c r="C121" s="184" t="s">
        <v>426</v>
      </c>
      <c r="D121" s="183" t="s">
        <v>98</v>
      </c>
      <c r="E121" s="184" t="s">
        <v>427</v>
      </c>
      <c r="F121" s="188"/>
      <c r="G121" s="216" t="s">
        <v>332</v>
      </c>
      <c r="H121" s="187">
        <v>37347</v>
      </c>
      <c r="I121" s="188"/>
      <c r="J121" s="188"/>
      <c r="K121" s="188"/>
      <c r="L121" s="188"/>
      <c r="M121" s="188"/>
      <c r="N121" s="183" t="s">
        <v>12</v>
      </c>
      <c r="O121" s="598">
        <v>1</v>
      </c>
      <c r="P121" s="306">
        <v>1250000</v>
      </c>
      <c r="Q121" s="183" t="s">
        <v>360</v>
      </c>
      <c r="R121" s="216" t="s">
        <v>338</v>
      </c>
    </row>
    <row r="122" spans="1:21" ht="15.95" customHeight="1" x14ac:dyDescent="0.2">
      <c r="A122" s="597">
        <v>96</v>
      </c>
      <c r="B122" s="183" t="s">
        <v>428</v>
      </c>
      <c r="C122" s="184" t="s">
        <v>429</v>
      </c>
      <c r="D122" s="183" t="s">
        <v>97</v>
      </c>
      <c r="E122" s="184" t="s">
        <v>430</v>
      </c>
      <c r="F122" s="221"/>
      <c r="G122" s="216" t="s">
        <v>431</v>
      </c>
      <c r="H122" s="187">
        <v>41213</v>
      </c>
      <c r="I122" s="221"/>
      <c r="J122" s="221"/>
      <c r="K122" s="221"/>
      <c r="L122" s="221"/>
      <c r="M122" s="221"/>
      <c r="N122" s="183" t="s">
        <v>12</v>
      </c>
      <c r="O122" s="598">
        <v>1</v>
      </c>
      <c r="P122" s="306">
        <v>10080450</v>
      </c>
      <c r="Q122" s="183" t="s">
        <v>360</v>
      </c>
      <c r="R122" s="216" t="s">
        <v>338</v>
      </c>
    </row>
    <row r="123" spans="1:21" ht="15.95" customHeight="1" x14ac:dyDescent="0.2">
      <c r="A123" s="597">
        <v>97</v>
      </c>
      <c r="B123" s="183" t="s">
        <v>428</v>
      </c>
      <c r="C123" s="184" t="s">
        <v>429</v>
      </c>
      <c r="D123" s="183" t="s">
        <v>98</v>
      </c>
      <c r="E123" s="184" t="s">
        <v>430</v>
      </c>
      <c r="F123" s="221"/>
      <c r="G123" s="216" t="s">
        <v>431</v>
      </c>
      <c r="H123" s="187">
        <v>41213</v>
      </c>
      <c r="I123" s="221"/>
      <c r="J123" s="221"/>
      <c r="K123" s="221"/>
      <c r="L123" s="221"/>
      <c r="M123" s="221"/>
      <c r="N123" s="183" t="s">
        <v>12</v>
      </c>
      <c r="O123" s="598">
        <v>1</v>
      </c>
      <c r="P123" s="306">
        <v>9453570</v>
      </c>
      <c r="Q123" s="183" t="s">
        <v>337</v>
      </c>
      <c r="R123" s="216" t="s">
        <v>338</v>
      </c>
    </row>
    <row r="124" spans="1:21" ht="15.95" customHeight="1" x14ac:dyDescent="0.3">
      <c r="A124" s="597">
        <v>98</v>
      </c>
      <c r="B124" s="183" t="s">
        <v>84</v>
      </c>
      <c r="C124" s="176" t="s">
        <v>71</v>
      </c>
      <c r="D124" s="175" t="s">
        <v>103</v>
      </c>
      <c r="E124" s="176" t="s">
        <v>433</v>
      </c>
      <c r="F124" s="230"/>
      <c r="G124" s="230" t="s">
        <v>332</v>
      </c>
      <c r="H124" s="178">
        <v>39173</v>
      </c>
      <c r="I124" s="230"/>
      <c r="J124" s="230"/>
      <c r="K124" s="230"/>
      <c r="L124" s="230"/>
      <c r="M124" s="230"/>
      <c r="N124" s="175" t="s">
        <v>12</v>
      </c>
      <c r="O124" s="598">
        <v>1</v>
      </c>
      <c r="P124" s="304">
        <v>13725000</v>
      </c>
      <c r="Q124" s="175" t="s">
        <v>337</v>
      </c>
      <c r="R124" s="216" t="s">
        <v>338</v>
      </c>
      <c r="U124" s="219"/>
    </row>
    <row r="125" spans="1:21" ht="15.95" customHeight="1" x14ac:dyDescent="0.25">
      <c r="A125" s="597">
        <v>99</v>
      </c>
      <c r="B125" s="183" t="s">
        <v>84</v>
      </c>
      <c r="C125" s="176" t="s">
        <v>71</v>
      </c>
      <c r="D125" s="175" t="s">
        <v>227</v>
      </c>
      <c r="E125" s="176" t="s">
        <v>435</v>
      </c>
      <c r="F125" s="230"/>
      <c r="G125" s="230" t="s">
        <v>332</v>
      </c>
      <c r="H125" s="178">
        <v>40451</v>
      </c>
      <c r="I125" s="230"/>
      <c r="J125" s="230"/>
      <c r="K125" s="230"/>
      <c r="L125" s="230"/>
      <c r="M125" s="230"/>
      <c r="N125" s="175" t="s">
        <v>12</v>
      </c>
      <c r="O125" s="598">
        <v>1</v>
      </c>
      <c r="P125" s="304">
        <v>9450000</v>
      </c>
      <c r="Q125" s="175" t="s">
        <v>337</v>
      </c>
      <c r="R125" s="216" t="s">
        <v>338</v>
      </c>
      <c r="U125" s="231"/>
    </row>
    <row r="126" spans="1:21" ht="15.95" customHeight="1" x14ac:dyDescent="0.25">
      <c r="A126" s="597">
        <v>100</v>
      </c>
      <c r="B126" s="183" t="s">
        <v>84</v>
      </c>
      <c r="C126" s="176" t="s">
        <v>71</v>
      </c>
      <c r="D126" s="175" t="s">
        <v>224</v>
      </c>
      <c r="E126" s="176" t="s">
        <v>155</v>
      </c>
      <c r="F126" s="230"/>
      <c r="G126" s="230" t="s">
        <v>332</v>
      </c>
      <c r="H126" s="178">
        <v>39173</v>
      </c>
      <c r="I126" s="230"/>
      <c r="J126" s="230"/>
      <c r="K126" s="230"/>
      <c r="L126" s="230"/>
      <c r="M126" s="230"/>
      <c r="N126" s="175" t="s">
        <v>12</v>
      </c>
      <c r="O126" s="598">
        <v>1</v>
      </c>
      <c r="P126" s="304">
        <v>12487500</v>
      </c>
      <c r="Q126" s="175" t="s">
        <v>337</v>
      </c>
      <c r="R126" s="216" t="s">
        <v>338</v>
      </c>
      <c r="U126" s="229">
        <f>SUM(U89:U125)</f>
        <v>0</v>
      </c>
    </row>
    <row r="127" spans="1:21" ht="15.95" customHeight="1" x14ac:dyDescent="0.2">
      <c r="A127" s="597">
        <v>101</v>
      </c>
      <c r="B127" s="183" t="s">
        <v>84</v>
      </c>
      <c r="C127" s="176" t="s">
        <v>436</v>
      </c>
      <c r="D127" s="175" t="s">
        <v>385</v>
      </c>
      <c r="E127" s="176" t="s">
        <v>435</v>
      </c>
      <c r="F127" s="230"/>
      <c r="G127" s="230" t="s">
        <v>332</v>
      </c>
      <c r="H127" s="178">
        <v>42366</v>
      </c>
      <c r="I127" s="230"/>
      <c r="J127" s="230"/>
      <c r="K127" s="230"/>
      <c r="L127" s="230"/>
      <c r="M127" s="230"/>
      <c r="N127" s="175" t="s">
        <v>12</v>
      </c>
      <c r="O127" s="598">
        <v>1</v>
      </c>
      <c r="P127" s="304">
        <v>10400000</v>
      </c>
      <c r="Q127" s="175" t="s">
        <v>337</v>
      </c>
      <c r="R127" s="216" t="s">
        <v>338</v>
      </c>
    </row>
    <row r="128" spans="1:21" ht="15.95" customHeight="1" x14ac:dyDescent="0.2">
      <c r="A128" s="597">
        <v>102</v>
      </c>
      <c r="B128" s="183" t="s">
        <v>84</v>
      </c>
      <c r="C128" s="176" t="s">
        <v>71</v>
      </c>
      <c r="D128" s="175" t="s">
        <v>104</v>
      </c>
      <c r="E128" s="176" t="s">
        <v>435</v>
      </c>
      <c r="F128" s="230"/>
      <c r="G128" s="230" t="s">
        <v>332</v>
      </c>
      <c r="H128" s="178">
        <v>40451</v>
      </c>
      <c r="I128" s="230"/>
      <c r="J128" s="230"/>
      <c r="K128" s="230"/>
      <c r="L128" s="230"/>
      <c r="M128" s="230"/>
      <c r="N128" s="175" t="s">
        <v>12</v>
      </c>
      <c r="O128" s="598">
        <v>1</v>
      </c>
      <c r="P128" s="304">
        <v>9450000</v>
      </c>
      <c r="Q128" s="175" t="s">
        <v>337</v>
      </c>
      <c r="R128" s="216" t="s">
        <v>338</v>
      </c>
    </row>
    <row r="129" spans="1:18" ht="15.95" customHeight="1" x14ac:dyDescent="0.2">
      <c r="A129" s="597">
        <v>103</v>
      </c>
      <c r="B129" s="183" t="s">
        <v>84</v>
      </c>
      <c r="C129" s="176" t="s">
        <v>71</v>
      </c>
      <c r="D129" s="175" t="s">
        <v>228</v>
      </c>
      <c r="E129" s="176" t="s">
        <v>110</v>
      </c>
      <c r="F129" s="230"/>
      <c r="G129" s="230" t="s">
        <v>332</v>
      </c>
      <c r="H129" s="178">
        <v>41332</v>
      </c>
      <c r="I129" s="230"/>
      <c r="J129" s="230"/>
      <c r="K129" s="230"/>
      <c r="L129" s="230"/>
      <c r="M129" s="230"/>
      <c r="N129" s="175" t="s">
        <v>12</v>
      </c>
      <c r="O129" s="598">
        <v>1</v>
      </c>
      <c r="P129" s="304">
        <v>9411000</v>
      </c>
      <c r="Q129" s="175" t="s">
        <v>337</v>
      </c>
      <c r="R129" s="216" t="s">
        <v>338</v>
      </c>
    </row>
    <row r="130" spans="1:18" ht="15.95" customHeight="1" x14ac:dyDescent="0.2">
      <c r="A130" s="597">
        <v>104</v>
      </c>
      <c r="B130" s="183" t="s">
        <v>84</v>
      </c>
      <c r="C130" s="176" t="s">
        <v>71</v>
      </c>
      <c r="D130" s="175" t="s">
        <v>229</v>
      </c>
      <c r="E130" s="176" t="s">
        <v>437</v>
      </c>
      <c r="F130" s="230"/>
      <c r="G130" s="230" t="s">
        <v>332</v>
      </c>
      <c r="H130" s="178">
        <v>41904</v>
      </c>
      <c r="I130" s="230"/>
      <c r="J130" s="230"/>
      <c r="K130" s="230"/>
      <c r="L130" s="230"/>
      <c r="M130" s="230"/>
      <c r="N130" s="175" t="s">
        <v>12</v>
      </c>
      <c r="O130" s="598">
        <v>1</v>
      </c>
      <c r="P130" s="304">
        <v>12390000</v>
      </c>
      <c r="Q130" s="175" t="s">
        <v>337</v>
      </c>
      <c r="R130" s="216" t="s">
        <v>338</v>
      </c>
    </row>
    <row r="131" spans="1:18" ht="15.95" customHeight="1" x14ac:dyDescent="0.25">
      <c r="A131" s="597">
        <v>105</v>
      </c>
      <c r="B131" s="183" t="s">
        <v>84</v>
      </c>
      <c r="C131" s="215" t="s">
        <v>485</v>
      </c>
      <c r="D131" s="185" t="s">
        <v>97</v>
      </c>
      <c r="E131" s="215" t="s">
        <v>486</v>
      </c>
      <c r="F131" s="599" t="s">
        <v>678</v>
      </c>
      <c r="G131" s="230" t="s">
        <v>332</v>
      </c>
      <c r="H131" s="215" t="s">
        <v>170</v>
      </c>
      <c r="I131" s="221"/>
      <c r="J131" s="221"/>
      <c r="K131" s="221"/>
      <c r="L131" s="221"/>
      <c r="M131" s="188"/>
      <c r="N131" s="175" t="s">
        <v>12</v>
      </c>
      <c r="O131" s="598">
        <v>1</v>
      </c>
      <c r="P131" s="625">
        <v>8954000</v>
      </c>
      <c r="Q131" s="183" t="s">
        <v>321</v>
      </c>
      <c r="R131" s="215" t="s">
        <v>475</v>
      </c>
    </row>
    <row r="132" spans="1:18" ht="15.95" customHeight="1" x14ac:dyDescent="0.25">
      <c r="A132" s="597">
        <v>106</v>
      </c>
      <c r="B132" s="183" t="s">
        <v>84</v>
      </c>
      <c r="C132" s="215" t="s">
        <v>485</v>
      </c>
      <c r="D132" s="185" t="s">
        <v>98</v>
      </c>
      <c r="E132" s="215" t="s">
        <v>486</v>
      </c>
      <c r="F132" s="599" t="s">
        <v>678</v>
      </c>
      <c r="G132" s="230" t="s">
        <v>332</v>
      </c>
      <c r="H132" s="215" t="s">
        <v>170</v>
      </c>
      <c r="I132" s="221"/>
      <c r="J132" s="221"/>
      <c r="K132" s="221"/>
      <c r="L132" s="221"/>
      <c r="M132" s="188"/>
      <c r="N132" s="175" t="s">
        <v>12</v>
      </c>
      <c r="O132" s="598">
        <v>1</v>
      </c>
      <c r="P132" s="625">
        <v>8954000</v>
      </c>
      <c r="Q132" s="183" t="s">
        <v>321</v>
      </c>
      <c r="R132" s="215" t="s">
        <v>475</v>
      </c>
    </row>
    <row r="133" spans="1:18" ht="15.95" customHeight="1" x14ac:dyDescent="0.25">
      <c r="A133" s="597">
        <v>107</v>
      </c>
      <c r="B133" s="183" t="s">
        <v>84</v>
      </c>
      <c r="C133" s="215" t="s">
        <v>485</v>
      </c>
      <c r="D133" s="185" t="s">
        <v>99</v>
      </c>
      <c r="E133" s="215" t="s">
        <v>486</v>
      </c>
      <c r="F133" s="599" t="s">
        <v>678</v>
      </c>
      <c r="G133" s="230" t="s">
        <v>332</v>
      </c>
      <c r="H133" s="215" t="s">
        <v>170</v>
      </c>
      <c r="I133" s="221"/>
      <c r="J133" s="221"/>
      <c r="K133" s="221"/>
      <c r="L133" s="221"/>
      <c r="M133" s="188"/>
      <c r="N133" s="175" t="s">
        <v>12</v>
      </c>
      <c r="O133" s="598">
        <v>1</v>
      </c>
      <c r="P133" s="625">
        <v>8954000</v>
      </c>
      <c r="Q133" s="183" t="s">
        <v>321</v>
      </c>
      <c r="R133" s="215" t="s">
        <v>475</v>
      </c>
    </row>
    <row r="134" spans="1:18" ht="15.95" customHeight="1" x14ac:dyDescent="0.25">
      <c r="A134" s="597">
        <v>108</v>
      </c>
      <c r="B134" s="183" t="s">
        <v>84</v>
      </c>
      <c r="C134" s="215" t="s">
        <v>485</v>
      </c>
      <c r="D134" s="185" t="s">
        <v>96</v>
      </c>
      <c r="E134" s="215" t="s">
        <v>486</v>
      </c>
      <c r="F134" s="599" t="s">
        <v>678</v>
      </c>
      <c r="G134" s="230" t="s">
        <v>332</v>
      </c>
      <c r="H134" s="215" t="s">
        <v>170</v>
      </c>
      <c r="I134" s="221"/>
      <c r="J134" s="221"/>
      <c r="K134" s="221"/>
      <c r="L134" s="221"/>
      <c r="M134" s="188"/>
      <c r="N134" s="175" t="s">
        <v>12</v>
      </c>
      <c r="O134" s="598">
        <v>1</v>
      </c>
      <c r="P134" s="625">
        <v>8954000</v>
      </c>
      <c r="Q134" s="183" t="s">
        <v>321</v>
      </c>
      <c r="R134" s="215" t="s">
        <v>475</v>
      </c>
    </row>
    <row r="135" spans="1:18" ht="15.95" customHeight="1" x14ac:dyDescent="0.25">
      <c r="A135" s="597">
        <v>109</v>
      </c>
      <c r="B135" s="183" t="s">
        <v>84</v>
      </c>
      <c r="C135" s="215" t="s">
        <v>485</v>
      </c>
      <c r="D135" s="185" t="s">
        <v>105</v>
      </c>
      <c r="E135" s="215" t="s">
        <v>486</v>
      </c>
      <c r="F135" s="599" t="s">
        <v>678</v>
      </c>
      <c r="G135" s="230" t="s">
        <v>332</v>
      </c>
      <c r="H135" s="215" t="s">
        <v>170</v>
      </c>
      <c r="I135" s="221"/>
      <c r="J135" s="221"/>
      <c r="K135" s="221"/>
      <c r="L135" s="221"/>
      <c r="M135" s="188"/>
      <c r="N135" s="175" t="s">
        <v>12</v>
      </c>
      <c r="O135" s="598">
        <v>1</v>
      </c>
      <c r="P135" s="625">
        <v>8954000</v>
      </c>
      <c r="Q135" s="183" t="s">
        <v>321</v>
      </c>
      <c r="R135" s="215" t="s">
        <v>475</v>
      </c>
    </row>
    <row r="136" spans="1:18" ht="15.95" customHeight="1" x14ac:dyDescent="0.25">
      <c r="A136" s="597">
        <v>110</v>
      </c>
      <c r="B136" s="183" t="s">
        <v>84</v>
      </c>
      <c r="C136" s="215" t="s">
        <v>485</v>
      </c>
      <c r="D136" s="185" t="s">
        <v>101</v>
      </c>
      <c r="E136" s="215" t="s">
        <v>486</v>
      </c>
      <c r="F136" s="599" t="s">
        <v>678</v>
      </c>
      <c r="G136" s="230" t="s">
        <v>332</v>
      </c>
      <c r="H136" s="215" t="s">
        <v>170</v>
      </c>
      <c r="I136" s="221"/>
      <c r="J136" s="221"/>
      <c r="K136" s="221"/>
      <c r="L136" s="221"/>
      <c r="M136" s="188"/>
      <c r="N136" s="175" t="s">
        <v>12</v>
      </c>
      <c r="O136" s="598">
        <v>1</v>
      </c>
      <c r="P136" s="625">
        <v>8954000</v>
      </c>
      <c r="Q136" s="183" t="s">
        <v>321</v>
      </c>
      <c r="R136" s="215" t="s">
        <v>475</v>
      </c>
    </row>
    <row r="137" spans="1:18" ht="15.95" customHeight="1" x14ac:dyDescent="0.25">
      <c r="A137" s="597">
        <v>111</v>
      </c>
      <c r="B137" s="183" t="s">
        <v>84</v>
      </c>
      <c r="C137" s="590" t="s">
        <v>520</v>
      </c>
      <c r="D137" s="185" t="s">
        <v>100</v>
      </c>
      <c r="E137" s="590" t="s">
        <v>521</v>
      </c>
      <c r="F137" s="591" t="s">
        <v>678</v>
      </c>
      <c r="G137" s="232" t="s">
        <v>332</v>
      </c>
      <c r="H137" s="590" t="s">
        <v>176</v>
      </c>
      <c r="I137" s="221"/>
      <c r="J137" s="221"/>
      <c r="K137" s="221"/>
      <c r="L137" s="221"/>
      <c r="M137" s="599"/>
      <c r="N137" s="175" t="s">
        <v>12</v>
      </c>
      <c r="O137" s="598">
        <v>1</v>
      </c>
      <c r="P137" s="625">
        <v>9411000</v>
      </c>
      <c r="Q137" s="192" t="s">
        <v>321</v>
      </c>
      <c r="R137" s="590" t="s">
        <v>475</v>
      </c>
    </row>
    <row r="138" spans="1:18" ht="15.95" customHeight="1" x14ac:dyDescent="0.25">
      <c r="A138" s="597">
        <v>112</v>
      </c>
      <c r="B138" s="183" t="s">
        <v>84</v>
      </c>
      <c r="C138" s="590" t="s">
        <v>520</v>
      </c>
      <c r="D138" s="185" t="s">
        <v>95</v>
      </c>
      <c r="E138" s="590" t="s">
        <v>521</v>
      </c>
      <c r="F138" s="591" t="s">
        <v>678</v>
      </c>
      <c r="G138" s="232" t="s">
        <v>332</v>
      </c>
      <c r="H138" s="590" t="s">
        <v>176</v>
      </c>
      <c r="I138" s="221"/>
      <c r="J138" s="221"/>
      <c r="K138" s="221"/>
      <c r="L138" s="221"/>
      <c r="M138" s="599"/>
      <c r="N138" s="175" t="s">
        <v>12</v>
      </c>
      <c r="O138" s="598">
        <v>1</v>
      </c>
      <c r="P138" s="625">
        <v>9411000</v>
      </c>
      <c r="Q138" s="192" t="s">
        <v>321</v>
      </c>
      <c r="R138" s="590" t="s">
        <v>475</v>
      </c>
    </row>
    <row r="139" spans="1:18" ht="15.95" customHeight="1" x14ac:dyDescent="0.25">
      <c r="A139" s="597">
        <v>113</v>
      </c>
      <c r="B139" s="183" t="s">
        <v>84</v>
      </c>
      <c r="C139" s="590" t="s">
        <v>520</v>
      </c>
      <c r="D139" s="185" t="s">
        <v>223</v>
      </c>
      <c r="E139" s="590" t="s">
        <v>521</v>
      </c>
      <c r="F139" s="591" t="s">
        <v>678</v>
      </c>
      <c r="G139" s="232" t="s">
        <v>332</v>
      </c>
      <c r="H139" s="590" t="s">
        <v>176</v>
      </c>
      <c r="I139" s="221"/>
      <c r="J139" s="221"/>
      <c r="K139" s="221"/>
      <c r="L139" s="221"/>
      <c r="M139" s="599"/>
      <c r="N139" s="175" t="s">
        <v>12</v>
      </c>
      <c r="O139" s="598">
        <v>1</v>
      </c>
      <c r="P139" s="625">
        <v>9411000</v>
      </c>
      <c r="Q139" s="192" t="s">
        <v>321</v>
      </c>
      <c r="R139" s="590" t="s">
        <v>475</v>
      </c>
    </row>
    <row r="140" spans="1:18" ht="15.95" customHeight="1" x14ac:dyDescent="0.2">
      <c r="A140" s="597">
        <v>114</v>
      </c>
      <c r="B140" s="589" t="s">
        <v>84</v>
      </c>
      <c r="C140" s="629" t="s">
        <v>71</v>
      </c>
      <c r="D140" s="630" t="s">
        <v>97</v>
      </c>
      <c r="E140" s="640" t="s">
        <v>155</v>
      </c>
      <c r="F140" s="211"/>
      <c r="G140" s="232" t="s">
        <v>332</v>
      </c>
      <c r="H140" s="628" t="s">
        <v>166</v>
      </c>
      <c r="I140" s="249"/>
      <c r="J140" s="576"/>
      <c r="K140" s="576"/>
      <c r="L140" s="632"/>
      <c r="M140" s="249"/>
      <c r="N140" s="192" t="s">
        <v>12</v>
      </c>
      <c r="O140" s="598">
        <v>1</v>
      </c>
      <c r="P140" s="461">
        <v>12487500</v>
      </c>
      <c r="Q140" s="633" t="s">
        <v>322</v>
      </c>
      <c r="R140" s="186" t="s">
        <v>338</v>
      </c>
    </row>
    <row r="141" spans="1:18" ht="15.95" customHeight="1" x14ac:dyDescent="0.2">
      <c r="A141" s="597">
        <v>115</v>
      </c>
      <c r="B141" s="637" t="s">
        <v>84</v>
      </c>
      <c r="C141" s="629" t="s">
        <v>71</v>
      </c>
      <c r="D141" s="630" t="s">
        <v>98</v>
      </c>
      <c r="E141" s="640" t="s">
        <v>156</v>
      </c>
      <c r="F141" s="211"/>
      <c r="G141" s="232" t="s">
        <v>332</v>
      </c>
      <c r="H141" s="628" t="s">
        <v>174</v>
      </c>
      <c r="I141" s="249"/>
      <c r="J141" s="576"/>
      <c r="K141" s="576"/>
      <c r="L141" s="632"/>
      <c r="M141" s="249"/>
      <c r="N141" s="192" t="s">
        <v>12</v>
      </c>
      <c r="O141" s="598">
        <v>1</v>
      </c>
      <c r="P141" s="461">
        <v>14040345</v>
      </c>
      <c r="Q141" s="633" t="s">
        <v>322</v>
      </c>
      <c r="R141" s="186" t="s">
        <v>338</v>
      </c>
    </row>
    <row r="142" spans="1:18" ht="15.95" customHeight="1" x14ac:dyDescent="0.2">
      <c r="A142" s="597">
        <v>116</v>
      </c>
      <c r="B142" s="589" t="s">
        <v>84</v>
      </c>
      <c r="C142" s="629" t="s">
        <v>71</v>
      </c>
      <c r="D142" s="630" t="s">
        <v>99</v>
      </c>
      <c r="E142" s="640" t="s">
        <v>326</v>
      </c>
      <c r="F142" s="211"/>
      <c r="G142" s="232" t="s">
        <v>332</v>
      </c>
      <c r="H142" s="628" t="s">
        <v>175</v>
      </c>
      <c r="I142" s="249"/>
      <c r="J142" s="576"/>
      <c r="K142" s="576"/>
      <c r="L142" s="632"/>
      <c r="M142" s="249"/>
      <c r="N142" s="192" t="s">
        <v>12</v>
      </c>
      <c r="O142" s="598">
        <v>1</v>
      </c>
      <c r="P142" s="461">
        <v>11226900</v>
      </c>
      <c r="Q142" s="633" t="s">
        <v>322</v>
      </c>
      <c r="R142" s="186" t="s">
        <v>338</v>
      </c>
    </row>
    <row r="143" spans="1:18" ht="15.95" customHeight="1" x14ac:dyDescent="0.2">
      <c r="A143" s="597">
        <v>117</v>
      </c>
      <c r="B143" s="589" t="s">
        <v>84</v>
      </c>
      <c r="C143" s="629" t="s">
        <v>71</v>
      </c>
      <c r="D143" s="630" t="s">
        <v>96</v>
      </c>
      <c r="E143" s="640" t="s">
        <v>110</v>
      </c>
      <c r="F143" s="211"/>
      <c r="G143" s="232" t="s">
        <v>332</v>
      </c>
      <c r="H143" s="628" t="s">
        <v>176</v>
      </c>
      <c r="I143" s="249"/>
      <c r="J143" s="576"/>
      <c r="K143" s="576"/>
      <c r="L143" s="632"/>
      <c r="M143" s="249"/>
      <c r="N143" s="192" t="s">
        <v>12</v>
      </c>
      <c r="O143" s="598">
        <v>1</v>
      </c>
      <c r="P143" s="461">
        <v>9411000</v>
      </c>
      <c r="Q143" s="633" t="s">
        <v>322</v>
      </c>
      <c r="R143" s="186" t="s">
        <v>338</v>
      </c>
    </row>
    <row r="144" spans="1:18" ht="15.95" customHeight="1" x14ac:dyDescent="0.2">
      <c r="A144" s="597">
        <v>118</v>
      </c>
      <c r="B144" s="589" t="s">
        <v>84</v>
      </c>
      <c r="C144" s="629" t="s">
        <v>71</v>
      </c>
      <c r="D144" s="630" t="s">
        <v>105</v>
      </c>
      <c r="E144" s="640" t="s">
        <v>327</v>
      </c>
      <c r="F144" s="211"/>
      <c r="G144" s="232" t="s">
        <v>332</v>
      </c>
      <c r="H144" s="628" t="s">
        <v>328</v>
      </c>
      <c r="I144" s="249"/>
      <c r="J144" s="576"/>
      <c r="K144" s="576"/>
      <c r="L144" s="632"/>
      <c r="M144" s="249"/>
      <c r="N144" s="192" t="s">
        <v>12</v>
      </c>
      <c r="O144" s="598">
        <v>1</v>
      </c>
      <c r="P144" s="461">
        <v>14850000</v>
      </c>
      <c r="Q144" s="633" t="s">
        <v>321</v>
      </c>
      <c r="R144" s="186" t="s">
        <v>338</v>
      </c>
    </row>
    <row r="145" spans="1:18" ht="15.95" customHeight="1" x14ac:dyDescent="0.2">
      <c r="A145" s="597">
        <v>119</v>
      </c>
      <c r="B145" s="637" t="s">
        <v>89</v>
      </c>
      <c r="C145" s="629" t="s">
        <v>7</v>
      </c>
      <c r="D145" s="630" t="s">
        <v>97</v>
      </c>
      <c r="E145" s="640" t="s">
        <v>108</v>
      </c>
      <c r="F145" s="211"/>
      <c r="G145" s="619" t="s">
        <v>689</v>
      </c>
      <c r="H145" s="628" t="s">
        <v>170</v>
      </c>
      <c r="I145" s="249"/>
      <c r="J145" s="576"/>
      <c r="K145" s="576"/>
      <c r="L145" s="632"/>
      <c r="M145" s="249"/>
      <c r="N145" s="192" t="s">
        <v>12</v>
      </c>
      <c r="O145" s="598">
        <v>1</v>
      </c>
      <c r="P145" s="461">
        <v>1200000</v>
      </c>
      <c r="Q145" s="633" t="s">
        <v>321</v>
      </c>
      <c r="R145" s="186" t="s">
        <v>338</v>
      </c>
    </row>
    <row r="146" spans="1:18" ht="15.95" customHeight="1" x14ac:dyDescent="0.2">
      <c r="A146" s="597">
        <v>120</v>
      </c>
      <c r="B146" s="637" t="s">
        <v>89</v>
      </c>
      <c r="C146" s="639" t="s">
        <v>150</v>
      </c>
      <c r="D146" s="630" t="s">
        <v>98</v>
      </c>
      <c r="E146" s="640" t="s">
        <v>108</v>
      </c>
      <c r="F146" s="211"/>
      <c r="G146" s="619" t="s">
        <v>689</v>
      </c>
      <c r="H146" s="628" t="s">
        <v>168</v>
      </c>
      <c r="I146" s="249"/>
      <c r="J146" s="576"/>
      <c r="K146" s="576"/>
      <c r="L146" s="632"/>
      <c r="M146" s="249"/>
      <c r="N146" s="192" t="s">
        <v>12</v>
      </c>
      <c r="O146" s="598">
        <v>1</v>
      </c>
      <c r="P146" s="461">
        <v>570000</v>
      </c>
      <c r="Q146" s="633" t="s">
        <v>321</v>
      </c>
      <c r="R146" s="186" t="s">
        <v>338</v>
      </c>
    </row>
    <row r="147" spans="1:18" ht="15.95" customHeight="1" x14ac:dyDescent="0.2">
      <c r="A147" s="597">
        <v>121</v>
      </c>
      <c r="B147" s="183" t="s">
        <v>92</v>
      </c>
      <c r="C147" s="176" t="s">
        <v>440</v>
      </c>
      <c r="D147" s="175" t="s">
        <v>99</v>
      </c>
      <c r="E147" s="176" t="s">
        <v>438</v>
      </c>
      <c r="F147" s="230"/>
      <c r="G147" s="230" t="s">
        <v>332</v>
      </c>
      <c r="H147" s="178">
        <v>39539</v>
      </c>
      <c r="I147" s="230"/>
      <c r="J147" s="230"/>
      <c r="K147" s="230"/>
      <c r="L147" s="230"/>
      <c r="M147" s="230"/>
      <c r="N147" s="175" t="s">
        <v>12</v>
      </c>
      <c r="O147" s="598">
        <v>1</v>
      </c>
      <c r="P147" s="304">
        <v>12039500</v>
      </c>
      <c r="Q147" s="175" t="s">
        <v>360</v>
      </c>
      <c r="R147" s="186" t="s">
        <v>338</v>
      </c>
    </row>
    <row r="148" spans="1:18" ht="15.95" customHeight="1" x14ac:dyDescent="0.2">
      <c r="A148" s="597">
        <v>122</v>
      </c>
      <c r="B148" s="183" t="s">
        <v>92</v>
      </c>
      <c r="C148" s="176" t="s">
        <v>595</v>
      </c>
      <c r="D148" s="175" t="s">
        <v>101</v>
      </c>
      <c r="E148" s="176" t="s">
        <v>596</v>
      </c>
      <c r="F148" s="230"/>
      <c r="G148" s="230" t="s">
        <v>332</v>
      </c>
      <c r="H148" s="178">
        <v>41904</v>
      </c>
      <c r="I148" s="230"/>
      <c r="J148" s="230"/>
      <c r="K148" s="230"/>
      <c r="L148" s="230"/>
      <c r="M148" s="230"/>
      <c r="N148" s="175" t="s">
        <v>12</v>
      </c>
      <c r="O148" s="598">
        <v>1</v>
      </c>
      <c r="P148" s="304">
        <v>14809000</v>
      </c>
      <c r="Q148" s="175" t="s">
        <v>337</v>
      </c>
      <c r="R148" s="186" t="s">
        <v>338</v>
      </c>
    </row>
    <row r="149" spans="1:18" ht="15.95" customHeight="1" x14ac:dyDescent="0.2">
      <c r="A149" s="597">
        <v>123</v>
      </c>
      <c r="B149" s="183" t="s">
        <v>92</v>
      </c>
      <c r="C149" s="176" t="s">
        <v>440</v>
      </c>
      <c r="D149" s="175" t="s">
        <v>98</v>
      </c>
      <c r="E149" s="176" t="s">
        <v>439</v>
      </c>
      <c r="F149" s="230"/>
      <c r="G149" s="230" t="s">
        <v>332</v>
      </c>
      <c r="H149" s="178">
        <v>39173</v>
      </c>
      <c r="I149" s="230"/>
      <c r="J149" s="230"/>
      <c r="K149" s="232"/>
      <c r="L149" s="230"/>
      <c r="M149" s="230"/>
      <c r="N149" s="175" t="s">
        <v>12</v>
      </c>
      <c r="O149" s="598">
        <v>1</v>
      </c>
      <c r="P149" s="304">
        <v>10925000</v>
      </c>
      <c r="Q149" s="175" t="s">
        <v>360</v>
      </c>
      <c r="R149" s="186" t="s">
        <v>338</v>
      </c>
    </row>
    <row r="150" spans="1:18" ht="15.95" customHeight="1" x14ac:dyDescent="0.2">
      <c r="A150" s="597">
        <v>124</v>
      </c>
      <c r="B150" s="183" t="s">
        <v>92</v>
      </c>
      <c r="C150" s="176" t="s">
        <v>440</v>
      </c>
      <c r="D150" s="175" t="s">
        <v>96</v>
      </c>
      <c r="E150" s="176" t="s">
        <v>441</v>
      </c>
      <c r="F150" s="230"/>
      <c r="G150" s="230" t="s">
        <v>332</v>
      </c>
      <c r="H150" s="178">
        <v>40451</v>
      </c>
      <c r="I150" s="230"/>
      <c r="J150" s="230"/>
      <c r="K150" s="230"/>
      <c r="L150" s="230"/>
      <c r="M150" s="230"/>
      <c r="N150" s="175" t="s">
        <v>12</v>
      </c>
      <c r="O150" s="598">
        <v>1</v>
      </c>
      <c r="P150" s="304">
        <v>11800000</v>
      </c>
      <c r="Q150" s="175" t="s">
        <v>337</v>
      </c>
      <c r="R150" s="186" t="s">
        <v>338</v>
      </c>
    </row>
    <row r="151" spans="1:18" ht="15.95" customHeight="1" x14ac:dyDescent="0.2">
      <c r="A151" s="597">
        <v>125</v>
      </c>
      <c r="B151" s="183" t="s">
        <v>92</v>
      </c>
      <c r="C151" s="176" t="s">
        <v>440</v>
      </c>
      <c r="D151" s="233" t="s">
        <v>95</v>
      </c>
      <c r="E151" s="176" t="s">
        <v>225</v>
      </c>
      <c r="F151" s="230"/>
      <c r="G151" s="230" t="s">
        <v>332</v>
      </c>
      <c r="H151" s="178">
        <v>43322</v>
      </c>
      <c r="I151" s="230"/>
      <c r="J151" s="230"/>
      <c r="K151" s="230"/>
      <c r="L151" s="230"/>
      <c r="M151" s="230"/>
      <c r="N151" s="175" t="s">
        <v>12</v>
      </c>
      <c r="O151" s="598">
        <v>1</v>
      </c>
      <c r="P151" s="304">
        <v>9550000</v>
      </c>
      <c r="Q151" s="175" t="s">
        <v>337</v>
      </c>
      <c r="R151" s="186" t="s">
        <v>338</v>
      </c>
    </row>
    <row r="152" spans="1:18" ht="15.95" customHeight="1" x14ac:dyDescent="0.2">
      <c r="A152" s="597">
        <v>126</v>
      </c>
      <c r="B152" s="589" t="s">
        <v>92</v>
      </c>
      <c r="C152" s="629" t="s">
        <v>78</v>
      </c>
      <c r="D152" s="630" t="s">
        <v>97</v>
      </c>
      <c r="E152" s="640" t="s">
        <v>325</v>
      </c>
      <c r="F152" s="211"/>
      <c r="G152" s="232" t="s">
        <v>332</v>
      </c>
      <c r="H152" s="628" t="s">
        <v>175</v>
      </c>
      <c r="I152" s="249"/>
      <c r="J152" s="576"/>
      <c r="K152" s="576"/>
      <c r="L152" s="632"/>
      <c r="M152" s="249"/>
      <c r="N152" s="192" t="s">
        <v>12</v>
      </c>
      <c r="O152" s="598">
        <v>1</v>
      </c>
      <c r="P152" s="461">
        <v>19073000</v>
      </c>
      <c r="Q152" s="633" t="s">
        <v>322</v>
      </c>
      <c r="R152" s="186" t="s">
        <v>338</v>
      </c>
    </row>
    <row r="153" spans="1:18" ht="15.95" customHeight="1" x14ac:dyDescent="0.2">
      <c r="A153" s="597">
        <v>127</v>
      </c>
      <c r="B153" s="589" t="s">
        <v>92</v>
      </c>
      <c r="C153" s="629" t="s">
        <v>78</v>
      </c>
      <c r="D153" s="630" t="s">
        <v>98</v>
      </c>
      <c r="E153" s="641" t="s">
        <v>259</v>
      </c>
      <c r="F153" s="211"/>
      <c r="G153" s="232" t="s">
        <v>332</v>
      </c>
      <c r="H153" s="628" t="s">
        <v>176</v>
      </c>
      <c r="I153" s="249"/>
      <c r="J153" s="576"/>
      <c r="K153" s="576"/>
      <c r="L153" s="632"/>
      <c r="M153" s="249"/>
      <c r="N153" s="192" t="s">
        <v>12</v>
      </c>
      <c r="O153" s="598">
        <v>1</v>
      </c>
      <c r="P153" s="461">
        <v>12078000</v>
      </c>
      <c r="Q153" s="633" t="s">
        <v>322</v>
      </c>
      <c r="R153" s="186" t="s">
        <v>338</v>
      </c>
    </row>
    <row r="154" spans="1:18" ht="15.95" customHeight="1" x14ac:dyDescent="0.2">
      <c r="A154" s="597">
        <v>128</v>
      </c>
      <c r="B154" s="589" t="s">
        <v>92</v>
      </c>
      <c r="C154" s="629" t="s">
        <v>78</v>
      </c>
      <c r="D154" s="630" t="s">
        <v>99</v>
      </c>
      <c r="E154" s="641" t="s">
        <v>225</v>
      </c>
      <c r="F154" s="211"/>
      <c r="G154" s="232" t="s">
        <v>332</v>
      </c>
      <c r="H154" s="638" t="s">
        <v>324</v>
      </c>
      <c r="I154" s="249"/>
      <c r="J154" s="576"/>
      <c r="K154" s="576"/>
      <c r="L154" s="632"/>
      <c r="M154" s="249"/>
      <c r="N154" s="192" t="s">
        <v>12</v>
      </c>
      <c r="O154" s="598">
        <v>1</v>
      </c>
      <c r="P154" s="461">
        <v>9550000</v>
      </c>
      <c r="Q154" s="633" t="s">
        <v>322</v>
      </c>
      <c r="R154" s="186" t="s">
        <v>338</v>
      </c>
    </row>
    <row r="155" spans="1:18" ht="15.95" customHeight="1" x14ac:dyDescent="0.25">
      <c r="A155" s="597">
        <v>129</v>
      </c>
      <c r="B155" s="589" t="s">
        <v>92</v>
      </c>
      <c r="C155" s="629" t="s">
        <v>78</v>
      </c>
      <c r="D155" s="597" t="s">
        <v>100</v>
      </c>
      <c r="E155" s="192" t="s">
        <v>597</v>
      </c>
      <c r="F155" s="591" t="s">
        <v>679</v>
      </c>
      <c r="G155" s="230" t="s">
        <v>332</v>
      </c>
      <c r="H155" s="590" t="s">
        <v>176</v>
      </c>
      <c r="I155" s="232"/>
      <c r="J155" s="232"/>
      <c r="K155" s="232"/>
      <c r="L155" s="232"/>
      <c r="M155" s="591"/>
      <c r="N155" s="175" t="s">
        <v>12</v>
      </c>
      <c r="O155" s="598">
        <v>1</v>
      </c>
      <c r="P155" s="644">
        <v>12078000</v>
      </c>
      <c r="Q155" s="192" t="s">
        <v>321</v>
      </c>
      <c r="R155" s="590" t="s">
        <v>475</v>
      </c>
    </row>
    <row r="156" spans="1:18" ht="15.95" customHeight="1" x14ac:dyDescent="0.25">
      <c r="A156" s="597">
        <v>130</v>
      </c>
      <c r="B156" s="589" t="s">
        <v>92</v>
      </c>
      <c r="C156" s="629" t="s">
        <v>78</v>
      </c>
      <c r="D156" s="597" t="s">
        <v>95</v>
      </c>
      <c r="E156" s="192" t="s">
        <v>597</v>
      </c>
      <c r="F156" s="591" t="s">
        <v>679</v>
      </c>
      <c r="G156" s="230" t="s">
        <v>332</v>
      </c>
      <c r="H156" s="590" t="s">
        <v>176</v>
      </c>
      <c r="I156" s="232"/>
      <c r="J156" s="232"/>
      <c r="K156" s="232"/>
      <c r="L156" s="232"/>
      <c r="M156" s="591"/>
      <c r="N156" s="175" t="s">
        <v>12</v>
      </c>
      <c r="O156" s="598">
        <v>1</v>
      </c>
      <c r="P156" s="644">
        <v>12078000</v>
      </c>
      <c r="Q156" s="192" t="s">
        <v>321</v>
      </c>
      <c r="R156" s="590" t="s">
        <v>475</v>
      </c>
    </row>
    <row r="157" spans="1:18" ht="15.95" customHeight="1" x14ac:dyDescent="0.25">
      <c r="A157" s="597">
        <v>131</v>
      </c>
      <c r="B157" s="589" t="s">
        <v>92</v>
      </c>
      <c r="C157" s="629" t="s">
        <v>78</v>
      </c>
      <c r="D157" s="597" t="s">
        <v>223</v>
      </c>
      <c r="E157" s="192" t="s">
        <v>597</v>
      </c>
      <c r="F157" s="591" t="s">
        <v>679</v>
      </c>
      <c r="G157" s="230" t="s">
        <v>332</v>
      </c>
      <c r="H157" s="590" t="s">
        <v>176</v>
      </c>
      <c r="I157" s="232"/>
      <c r="J157" s="232"/>
      <c r="K157" s="232"/>
      <c r="L157" s="232"/>
      <c r="M157" s="591"/>
      <c r="N157" s="175" t="s">
        <v>12</v>
      </c>
      <c r="O157" s="598">
        <v>1</v>
      </c>
      <c r="P157" s="644">
        <v>12078000</v>
      </c>
      <c r="Q157" s="192" t="s">
        <v>321</v>
      </c>
      <c r="R157" s="590" t="s">
        <v>475</v>
      </c>
    </row>
    <row r="158" spans="1:18" ht="15.95" customHeight="1" x14ac:dyDescent="0.2">
      <c r="A158" s="597">
        <v>132</v>
      </c>
      <c r="B158" s="183" t="s">
        <v>86</v>
      </c>
      <c r="C158" s="176" t="s">
        <v>93</v>
      </c>
      <c r="D158" s="175" t="s">
        <v>104</v>
      </c>
      <c r="E158" s="176" t="s">
        <v>442</v>
      </c>
      <c r="F158" s="230"/>
      <c r="G158" s="230" t="s">
        <v>332</v>
      </c>
      <c r="H158" s="178">
        <v>38808</v>
      </c>
      <c r="I158" s="230"/>
      <c r="J158" s="230"/>
      <c r="K158" s="230"/>
      <c r="L158" s="230"/>
      <c r="M158" s="230"/>
      <c r="N158" s="175" t="s">
        <v>12</v>
      </c>
      <c r="O158" s="598">
        <v>1</v>
      </c>
      <c r="P158" s="304">
        <v>5132600</v>
      </c>
      <c r="Q158" s="175" t="s">
        <v>360</v>
      </c>
      <c r="R158" s="177" t="s">
        <v>338</v>
      </c>
    </row>
    <row r="159" spans="1:18" ht="15.95" customHeight="1" x14ac:dyDescent="0.2">
      <c r="A159" s="597">
        <v>133</v>
      </c>
      <c r="B159" s="183" t="s">
        <v>86</v>
      </c>
      <c r="C159" s="176" t="s">
        <v>93</v>
      </c>
      <c r="D159" s="175" t="s">
        <v>385</v>
      </c>
      <c r="E159" s="176" t="s">
        <v>598</v>
      </c>
      <c r="F159" s="230"/>
      <c r="G159" s="230" t="s">
        <v>332</v>
      </c>
      <c r="H159" s="178">
        <v>39539</v>
      </c>
      <c r="I159" s="230"/>
      <c r="J159" s="230"/>
      <c r="K159" s="230"/>
      <c r="L159" s="230"/>
      <c r="M159" s="230"/>
      <c r="N159" s="175" t="s">
        <v>12</v>
      </c>
      <c r="O159" s="598">
        <v>1</v>
      </c>
      <c r="P159" s="304">
        <v>5000000</v>
      </c>
      <c r="Q159" s="175" t="s">
        <v>360</v>
      </c>
      <c r="R159" s="177" t="s">
        <v>338</v>
      </c>
    </row>
    <row r="160" spans="1:18" ht="15.95" customHeight="1" x14ac:dyDescent="0.2">
      <c r="A160" s="597">
        <v>134</v>
      </c>
      <c r="B160" s="183" t="s">
        <v>86</v>
      </c>
      <c r="C160" s="176" t="s">
        <v>93</v>
      </c>
      <c r="D160" s="175" t="s">
        <v>386</v>
      </c>
      <c r="E160" s="176" t="s">
        <v>443</v>
      </c>
      <c r="F160" s="230"/>
      <c r="G160" s="230" t="s">
        <v>332</v>
      </c>
      <c r="H160" s="178">
        <v>40155</v>
      </c>
      <c r="I160" s="230"/>
      <c r="J160" s="230"/>
      <c r="K160" s="230"/>
      <c r="L160" s="230"/>
      <c r="M160" s="230"/>
      <c r="N160" s="175" t="s">
        <v>12</v>
      </c>
      <c r="O160" s="598">
        <v>1</v>
      </c>
      <c r="P160" s="304">
        <v>2728000</v>
      </c>
      <c r="Q160" s="175" t="s">
        <v>360</v>
      </c>
      <c r="R160" s="177" t="s">
        <v>338</v>
      </c>
    </row>
    <row r="161" spans="1:20" ht="15.95" customHeight="1" x14ac:dyDescent="0.2">
      <c r="A161" s="597">
        <v>135</v>
      </c>
      <c r="B161" s="183" t="s">
        <v>86</v>
      </c>
      <c r="C161" s="176" t="s">
        <v>93</v>
      </c>
      <c r="D161" s="175" t="s">
        <v>387</v>
      </c>
      <c r="E161" s="176" t="s">
        <v>599</v>
      </c>
      <c r="F161" s="230"/>
      <c r="G161" s="230" t="s">
        <v>332</v>
      </c>
      <c r="H161" s="178">
        <v>40451</v>
      </c>
      <c r="I161" s="230"/>
      <c r="J161" s="230"/>
      <c r="K161" s="230"/>
      <c r="L161" s="230"/>
      <c r="M161" s="230"/>
      <c r="N161" s="175" t="s">
        <v>12</v>
      </c>
      <c r="O161" s="598">
        <v>1</v>
      </c>
      <c r="P161" s="304">
        <v>7400000</v>
      </c>
      <c r="Q161" s="175" t="s">
        <v>360</v>
      </c>
      <c r="R161" s="177" t="s">
        <v>338</v>
      </c>
    </row>
    <row r="162" spans="1:20" ht="15.95" customHeight="1" x14ac:dyDescent="0.2">
      <c r="A162" s="597">
        <v>136</v>
      </c>
      <c r="B162" s="183" t="s">
        <v>86</v>
      </c>
      <c r="C162" s="176" t="s">
        <v>93</v>
      </c>
      <c r="D162" s="175" t="s">
        <v>403</v>
      </c>
      <c r="E162" s="176" t="s">
        <v>599</v>
      </c>
      <c r="F162" s="230"/>
      <c r="G162" s="230" t="s">
        <v>332</v>
      </c>
      <c r="H162" s="178">
        <v>40451</v>
      </c>
      <c r="I162" s="230"/>
      <c r="J162" s="230"/>
      <c r="K162" s="230"/>
      <c r="L162" s="230"/>
      <c r="M162" s="230"/>
      <c r="N162" s="175" t="s">
        <v>12</v>
      </c>
      <c r="O162" s="598">
        <v>1</v>
      </c>
      <c r="P162" s="304">
        <v>7400000</v>
      </c>
      <c r="Q162" s="175" t="s">
        <v>337</v>
      </c>
      <c r="R162" s="177" t="s">
        <v>338</v>
      </c>
    </row>
    <row r="163" spans="1:20" ht="15.95" customHeight="1" x14ac:dyDescent="0.2">
      <c r="A163" s="597">
        <v>137</v>
      </c>
      <c r="B163" s="183" t="s">
        <v>86</v>
      </c>
      <c r="C163" s="176" t="s">
        <v>93</v>
      </c>
      <c r="D163" s="234" t="s">
        <v>444</v>
      </c>
      <c r="E163" s="176" t="s">
        <v>445</v>
      </c>
      <c r="F163" s="230"/>
      <c r="G163" s="230" t="s">
        <v>332</v>
      </c>
      <c r="H163" s="178">
        <v>40816</v>
      </c>
      <c r="I163" s="230"/>
      <c r="J163" s="230"/>
      <c r="K163" s="230"/>
      <c r="L163" s="230"/>
      <c r="M163" s="230"/>
      <c r="N163" s="175" t="s">
        <v>12</v>
      </c>
      <c r="O163" s="598">
        <v>1</v>
      </c>
      <c r="P163" s="304">
        <v>1998700</v>
      </c>
      <c r="Q163" s="175" t="s">
        <v>337</v>
      </c>
      <c r="R163" s="177" t="s">
        <v>338</v>
      </c>
    </row>
    <row r="164" spans="1:20" ht="15.95" customHeight="1" x14ac:dyDescent="0.2">
      <c r="A164" s="597">
        <v>138</v>
      </c>
      <c r="B164" s="183" t="s">
        <v>86</v>
      </c>
      <c r="C164" s="176" t="s">
        <v>93</v>
      </c>
      <c r="D164" s="235" t="s">
        <v>446</v>
      </c>
      <c r="E164" s="176" t="s">
        <v>445</v>
      </c>
      <c r="F164" s="230"/>
      <c r="G164" s="230" t="s">
        <v>332</v>
      </c>
      <c r="H164" s="178">
        <v>40816</v>
      </c>
      <c r="I164" s="230"/>
      <c r="J164" s="230"/>
      <c r="K164" s="230"/>
      <c r="L164" s="230"/>
      <c r="M164" s="230"/>
      <c r="N164" s="175" t="s">
        <v>12</v>
      </c>
      <c r="O164" s="598">
        <v>1</v>
      </c>
      <c r="P164" s="304">
        <v>1998700</v>
      </c>
      <c r="Q164" s="175" t="s">
        <v>360</v>
      </c>
      <c r="R164" s="177" t="s">
        <v>338</v>
      </c>
    </row>
    <row r="165" spans="1:20" ht="15.95" customHeight="1" x14ac:dyDescent="0.2">
      <c r="A165" s="597">
        <v>139</v>
      </c>
      <c r="B165" s="183" t="s">
        <v>86</v>
      </c>
      <c r="C165" s="176" t="s">
        <v>93</v>
      </c>
      <c r="D165" s="175" t="s">
        <v>609</v>
      </c>
      <c r="E165" s="176" t="s">
        <v>158</v>
      </c>
      <c r="F165" s="174"/>
      <c r="G165" s="230" t="s">
        <v>332</v>
      </c>
      <c r="H165" s="178">
        <v>41332</v>
      </c>
      <c r="I165" s="174"/>
      <c r="J165" s="174"/>
      <c r="K165" s="174"/>
      <c r="L165" s="174"/>
      <c r="M165" s="174"/>
      <c r="N165" s="175" t="s">
        <v>12</v>
      </c>
      <c r="O165" s="598">
        <v>1</v>
      </c>
      <c r="P165" s="304">
        <v>1963000</v>
      </c>
      <c r="Q165" s="175" t="s">
        <v>337</v>
      </c>
      <c r="R165" s="177" t="s">
        <v>338</v>
      </c>
    </row>
    <row r="166" spans="1:20" ht="15.95" customHeight="1" x14ac:dyDescent="0.2">
      <c r="A166" s="597">
        <v>140</v>
      </c>
      <c r="B166" s="183" t="s">
        <v>86</v>
      </c>
      <c r="C166" s="176" t="s">
        <v>93</v>
      </c>
      <c r="D166" s="233" t="s">
        <v>395</v>
      </c>
      <c r="E166" s="176" t="s">
        <v>600</v>
      </c>
      <c r="F166" s="174"/>
      <c r="G166" s="230" t="s">
        <v>332</v>
      </c>
      <c r="H166" s="178">
        <v>41332</v>
      </c>
      <c r="I166" s="174"/>
      <c r="J166" s="174"/>
      <c r="K166" s="174"/>
      <c r="L166" s="174"/>
      <c r="M166" s="174"/>
      <c r="N166" s="175" t="s">
        <v>12</v>
      </c>
      <c r="O166" s="598">
        <v>1</v>
      </c>
      <c r="P166" s="304">
        <v>2095000</v>
      </c>
      <c r="Q166" s="175" t="s">
        <v>360</v>
      </c>
      <c r="R166" s="177" t="s">
        <v>338</v>
      </c>
    </row>
    <row r="167" spans="1:20" ht="15.95" customHeight="1" x14ac:dyDescent="0.2">
      <c r="A167" s="597">
        <v>141</v>
      </c>
      <c r="B167" s="183" t="s">
        <v>86</v>
      </c>
      <c r="C167" s="176" t="s">
        <v>93</v>
      </c>
      <c r="D167" s="175" t="s">
        <v>396</v>
      </c>
      <c r="E167" s="176" t="s">
        <v>449</v>
      </c>
      <c r="F167" s="179"/>
      <c r="G167" s="230" t="s">
        <v>332</v>
      </c>
      <c r="H167" s="178">
        <v>41904</v>
      </c>
      <c r="I167" s="179"/>
      <c r="J167" s="179"/>
      <c r="K167" s="179"/>
      <c r="L167" s="179"/>
      <c r="M167" s="179"/>
      <c r="N167" s="175" t="s">
        <v>12</v>
      </c>
      <c r="O167" s="598">
        <v>1</v>
      </c>
      <c r="P167" s="304">
        <v>2460000</v>
      </c>
      <c r="Q167" s="175" t="s">
        <v>360</v>
      </c>
      <c r="R167" s="177" t="s">
        <v>338</v>
      </c>
    </row>
    <row r="168" spans="1:20" ht="15.95" customHeight="1" x14ac:dyDescent="0.2">
      <c r="A168" s="597">
        <v>142</v>
      </c>
      <c r="B168" s="183" t="s">
        <v>86</v>
      </c>
      <c r="C168" s="176" t="s">
        <v>447</v>
      </c>
      <c r="D168" s="175" t="s">
        <v>398</v>
      </c>
      <c r="E168" s="176" t="s">
        <v>448</v>
      </c>
      <c r="F168" s="236"/>
      <c r="G168" s="230" t="s">
        <v>332</v>
      </c>
      <c r="H168" s="178">
        <v>42604</v>
      </c>
      <c r="I168" s="236"/>
      <c r="J168" s="236"/>
      <c r="K168" s="236"/>
      <c r="L168" s="236"/>
      <c r="M168" s="236"/>
      <c r="N168" s="175" t="s">
        <v>12</v>
      </c>
      <c r="O168" s="598">
        <v>1</v>
      </c>
      <c r="P168" s="304">
        <v>3900000</v>
      </c>
      <c r="Q168" s="175" t="s">
        <v>337</v>
      </c>
      <c r="R168" s="177" t="s">
        <v>338</v>
      </c>
    </row>
    <row r="169" spans="1:20" ht="15.95" customHeight="1" x14ac:dyDescent="0.25">
      <c r="A169" s="597">
        <v>143</v>
      </c>
      <c r="B169" s="183" t="s">
        <v>86</v>
      </c>
      <c r="C169" s="215" t="s">
        <v>487</v>
      </c>
      <c r="D169" s="185" t="s">
        <v>394</v>
      </c>
      <c r="E169" s="215" t="s">
        <v>527</v>
      </c>
      <c r="F169" s="599" t="s">
        <v>680</v>
      </c>
      <c r="G169" s="230" t="s">
        <v>332</v>
      </c>
      <c r="H169" s="215" t="s">
        <v>528</v>
      </c>
      <c r="I169" s="221"/>
      <c r="J169" s="221"/>
      <c r="K169" s="221"/>
      <c r="L169" s="221"/>
      <c r="M169" s="185"/>
      <c r="N169" s="175" t="s">
        <v>12</v>
      </c>
      <c r="O169" s="598">
        <v>1</v>
      </c>
      <c r="P169" s="625">
        <v>2460000</v>
      </c>
      <c r="Q169" s="183" t="s">
        <v>321</v>
      </c>
      <c r="R169" s="215" t="s">
        <v>475</v>
      </c>
    </row>
    <row r="170" spans="1:20" ht="15.95" customHeight="1" x14ac:dyDescent="0.25">
      <c r="A170" s="597">
        <v>144</v>
      </c>
      <c r="B170" s="183" t="s">
        <v>86</v>
      </c>
      <c r="C170" s="215" t="s">
        <v>487</v>
      </c>
      <c r="D170" s="185" t="s">
        <v>228</v>
      </c>
      <c r="E170" s="215" t="s">
        <v>601</v>
      </c>
      <c r="F170" s="599" t="s">
        <v>681</v>
      </c>
      <c r="G170" s="230" t="s">
        <v>332</v>
      </c>
      <c r="H170" s="215" t="s">
        <v>170</v>
      </c>
      <c r="I170" s="221"/>
      <c r="J170" s="221"/>
      <c r="K170" s="221"/>
      <c r="L170" s="221"/>
      <c r="M170" s="185"/>
      <c r="N170" s="175" t="s">
        <v>12</v>
      </c>
      <c r="O170" s="598">
        <v>1</v>
      </c>
      <c r="P170" s="625">
        <v>1998700</v>
      </c>
      <c r="Q170" s="185" t="s">
        <v>360</v>
      </c>
      <c r="R170" s="215" t="s">
        <v>475</v>
      </c>
      <c r="T170" s="229"/>
    </row>
    <row r="171" spans="1:20" ht="15.95" customHeight="1" x14ac:dyDescent="0.25">
      <c r="A171" s="597">
        <v>145</v>
      </c>
      <c r="B171" s="183" t="s">
        <v>86</v>
      </c>
      <c r="C171" s="215" t="s">
        <v>487</v>
      </c>
      <c r="D171" s="185" t="s">
        <v>386</v>
      </c>
      <c r="E171" s="215" t="s">
        <v>602</v>
      </c>
      <c r="F171" s="599" t="s">
        <v>681</v>
      </c>
      <c r="G171" s="230" t="s">
        <v>332</v>
      </c>
      <c r="H171" s="215" t="s">
        <v>170</v>
      </c>
      <c r="I171" s="221"/>
      <c r="J171" s="221"/>
      <c r="K171" s="221"/>
      <c r="L171" s="221"/>
      <c r="M171" s="185"/>
      <c r="N171" s="175" t="s">
        <v>12</v>
      </c>
      <c r="O171" s="598">
        <v>1</v>
      </c>
      <c r="P171" s="625">
        <v>1998700</v>
      </c>
      <c r="Q171" s="185" t="s">
        <v>360</v>
      </c>
      <c r="R171" s="215" t="s">
        <v>475</v>
      </c>
      <c r="T171" s="229"/>
    </row>
    <row r="172" spans="1:20" ht="15.95" customHeight="1" x14ac:dyDescent="0.25">
      <c r="A172" s="597">
        <v>146</v>
      </c>
      <c r="B172" s="183" t="s">
        <v>86</v>
      </c>
      <c r="C172" s="215" t="s">
        <v>487</v>
      </c>
      <c r="D172" s="185" t="s">
        <v>227</v>
      </c>
      <c r="E172" s="215" t="s">
        <v>601</v>
      </c>
      <c r="F172" s="599" t="s">
        <v>681</v>
      </c>
      <c r="G172" s="230" t="s">
        <v>332</v>
      </c>
      <c r="H172" s="215" t="s">
        <v>170</v>
      </c>
      <c r="I172" s="221"/>
      <c r="J172" s="221"/>
      <c r="K172" s="221"/>
      <c r="L172" s="221"/>
      <c r="M172" s="188"/>
      <c r="N172" s="175" t="s">
        <v>12</v>
      </c>
      <c r="O172" s="598">
        <v>1</v>
      </c>
      <c r="P172" s="625">
        <v>1998700</v>
      </c>
      <c r="Q172" s="183" t="s">
        <v>321</v>
      </c>
      <c r="R172" s="215" t="s">
        <v>475</v>
      </c>
    </row>
    <row r="173" spans="1:20" ht="15.95" customHeight="1" x14ac:dyDescent="0.25">
      <c r="A173" s="597">
        <v>147</v>
      </c>
      <c r="B173" s="183" t="s">
        <v>86</v>
      </c>
      <c r="C173" s="215" t="s">
        <v>487</v>
      </c>
      <c r="D173" s="185" t="s">
        <v>107</v>
      </c>
      <c r="E173" s="215" t="s">
        <v>602</v>
      </c>
      <c r="F173" s="599" t="s">
        <v>681</v>
      </c>
      <c r="G173" s="230" t="s">
        <v>332</v>
      </c>
      <c r="H173" s="215" t="s">
        <v>170</v>
      </c>
      <c r="I173" s="221"/>
      <c r="J173" s="221"/>
      <c r="K173" s="221"/>
      <c r="L173" s="221"/>
      <c r="M173" s="188"/>
      <c r="N173" s="175" t="s">
        <v>12</v>
      </c>
      <c r="O173" s="598">
        <v>1</v>
      </c>
      <c r="P173" s="625">
        <v>1998700</v>
      </c>
      <c r="Q173" s="183" t="s">
        <v>321</v>
      </c>
      <c r="R173" s="215" t="s">
        <v>475</v>
      </c>
    </row>
    <row r="174" spans="1:20" ht="15.95" customHeight="1" x14ac:dyDescent="0.2">
      <c r="A174" s="597">
        <v>148</v>
      </c>
      <c r="B174" s="589" t="s">
        <v>86</v>
      </c>
      <c r="C174" s="629" t="s">
        <v>93</v>
      </c>
      <c r="D174" s="630" t="s">
        <v>97</v>
      </c>
      <c r="E174" s="641" t="s">
        <v>158</v>
      </c>
      <c r="F174" s="211"/>
      <c r="G174" s="232" t="s">
        <v>332</v>
      </c>
      <c r="H174" s="628" t="s">
        <v>176</v>
      </c>
      <c r="I174" s="249"/>
      <c r="J174" s="576"/>
      <c r="K174" s="576"/>
      <c r="L174" s="632"/>
      <c r="M174" s="249"/>
      <c r="N174" s="192" t="s">
        <v>12</v>
      </c>
      <c r="O174" s="598">
        <v>1</v>
      </c>
      <c r="P174" s="461">
        <v>1963000</v>
      </c>
      <c r="Q174" s="633" t="s">
        <v>322</v>
      </c>
      <c r="R174" s="186" t="s">
        <v>338</v>
      </c>
    </row>
    <row r="175" spans="1:20" ht="15.95" customHeight="1" x14ac:dyDescent="0.2">
      <c r="A175" s="597">
        <v>149</v>
      </c>
      <c r="B175" s="589" t="s">
        <v>86</v>
      </c>
      <c r="C175" s="629" t="s">
        <v>159</v>
      </c>
      <c r="D175" s="630" t="s">
        <v>98</v>
      </c>
      <c r="E175" s="641" t="s">
        <v>160</v>
      </c>
      <c r="F175" s="211"/>
      <c r="G175" s="232" t="s">
        <v>332</v>
      </c>
      <c r="H175" s="628" t="s">
        <v>177</v>
      </c>
      <c r="I175" s="249"/>
      <c r="J175" s="576"/>
      <c r="K175" s="576"/>
      <c r="L175" s="632"/>
      <c r="M175" s="249"/>
      <c r="N175" s="192" t="s">
        <v>12</v>
      </c>
      <c r="O175" s="598">
        <v>1</v>
      </c>
      <c r="P175" s="461">
        <v>6945000</v>
      </c>
      <c r="Q175" s="633" t="s">
        <v>322</v>
      </c>
      <c r="R175" s="186" t="s">
        <v>338</v>
      </c>
    </row>
    <row r="176" spans="1:20" ht="15.95" customHeight="1" x14ac:dyDescent="0.2">
      <c r="A176" s="597">
        <v>150</v>
      </c>
      <c r="B176" s="589" t="s">
        <v>86</v>
      </c>
      <c r="C176" s="639" t="s">
        <v>257</v>
      </c>
      <c r="D176" s="630" t="s">
        <v>99</v>
      </c>
      <c r="E176" s="641" t="s">
        <v>258</v>
      </c>
      <c r="F176" s="211"/>
      <c r="G176" s="232" t="s">
        <v>332</v>
      </c>
      <c r="H176" s="638" t="s">
        <v>320</v>
      </c>
      <c r="I176" s="249"/>
      <c r="J176" s="576"/>
      <c r="K176" s="576"/>
      <c r="L176" s="632"/>
      <c r="M176" s="249"/>
      <c r="N176" s="192" t="s">
        <v>12</v>
      </c>
      <c r="O176" s="598">
        <v>1</v>
      </c>
      <c r="P176" s="461">
        <v>7400000</v>
      </c>
      <c r="Q176" s="633" t="s">
        <v>322</v>
      </c>
      <c r="R176" s="186" t="s">
        <v>338</v>
      </c>
    </row>
    <row r="177" spans="1:18" ht="15.95" customHeight="1" x14ac:dyDescent="0.2">
      <c r="A177" s="597">
        <v>151</v>
      </c>
      <c r="B177" s="1017" t="s">
        <v>86</v>
      </c>
      <c r="C177" s="1018" t="s">
        <v>447</v>
      </c>
      <c r="D177" s="1019" t="s">
        <v>399</v>
      </c>
      <c r="E177" s="1020" t="s">
        <v>753</v>
      </c>
      <c r="F177" s="1021"/>
      <c r="G177" s="1013" t="s">
        <v>332</v>
      </c>
      <c r="H177" s="1022" t="s">
        <v>754</v>
      </c>
      <c r="I177" s="1023"/>
      <c r="J177" s="1024"/>
      <c r="K177" s="1024"/>
      <c r="L177" s="1025"/>
      <c r="M177" s="1023"/>
      <c r="N177" s="1016" t="s">
        <v>12</v>
      </c>
      <c r="O177" s="1014">
        <v>1</v>
      </c>
      <c r="P177" s="1026">
        <v>4928000</v>
      </c>
      <c r="Q177" s="1027" t="s">
        <v>321</v>
      </c>
      <c r="R177" s="1028" t="s">
        <v>338</v>
      </c>
    </row>
    <row r="178" spans="1:18" ht="15.95" customHeight="1" x14ac:dyDescent="0.2">
      <c r="A178" s="597">
        <v>152</v>
      </c>
      <c r="B178" s="183" t="s">
        <v>450</v>
      </c>
      <c r="C178" s="176" t="s">
        <v>451</v>
      </c>
      <c r="D178" s="175" t="s">
        <v>97</v>
      </c>
      <c r="E178" s="176" t="s">
        <v>434</v>
      </c>
      <c r="F178" s="230"/>
      <c r="G178" s="230" t="s">
        <v>332</v>
      </c>
      <c r="H178" s="178">
        <v>41792</v>
      </c>
      <c r="I178" s="230"/>
      <c r="J178" s="230"/>
      <c r="K178" s="230"/>
      <c r="L178" s="230"/>
      <c r="M178" s="230"/>
      <c r="N178" s="175" t="s">
        <v>603</v>
      </c>
      <c r="O178" s="598">
        <v>1</v>
      </c>
      <c r="P178" s="304">
        <v>33110000</v>
      </c>
      <c r="Q178" s="175" t="s">
        <v>337</v>
      </c>
      <c r="R178" s="1028" t="s">
        <v>338</v>
      </c>
    </row>
    <row r="179" spans="1:18" ht="15.95" customHeight="1" x14ac:dyDescent="0.2">
      <c r="A179" s="597">
        <v>153</v>
      </c>
      <c r="B179" s="183" t="s">
        <v>452</v>
      </c>
      <c r="C179" s="176" t="s">
        <v>453</v>
      </c>
      <c r="D179" s="175" t="s">
        <v>97</v>
      </c>
      <c r="E179" s="176" t="s">
        <v>434</v>
      </c>
      <c r="F179" s="230"/>
      <c r="G179" s="230" t="s">
        <v>332</v>
      </c>
      <c r="H179" s="178">
        <v>41792</v>
      </c>
      <c r="I179" s="230"/>
      <c r="J179" s="230"/>
      <c r="K179" s="230"/>
      <c r="L179" s="230"/>
      <c r="M179" s="230"/>
      <c r="N179" s="175" t="s">
        <v>603</v>
      </c>
      <c r="O179" s="598">
        <v>1</v>
      </c>
      <c r="P179" s="304">
        <v>7260000</v>
      </c>
      <c r="Q179" s="175" t="s">
        <v>337</v>
      </c>
      <c r="R179" s="1028" t="s">
        <v>338</v>
      </c>
    </row>
    <row r="180" spans="1:18" ht="15.95" customHeight="1" x14ac:dyDescent="0.25">
      <c r="A180" s="597">
        <v>154</v>
      </c>
      <c r="B180" s="183" t="s">
        <v>84</v>
      </c>
      <c r="C180" s="215" t="s">
        <v>520</v>
      </c>
      <c r="D180" s="185" t="s">
        <v>98</v>
      </c>
      <c r="E180" s="215" t="s">
        <v>682</v>
      </c>
      <c r="F180" s="599" t="s">
        <v>683</v>
      </c>
      <c r="G180" s="230" t="s">
        <v>332</v>
      </c>
      <c r="H180" s="215" t="s">
        <v>522</v>
      </c>
      <c r="I180" s="221"/>
      <c r="J180" s="221"/>
      <c r="K180" s="221"/>
      <c r="L180" s="221"/>
      <c r="M180" s="599"/>
      <c r="N180" s="609" t="s">
        <v>12</v>
      </c>
      <c r="O180" s="598">
        <v>1</v>
      </c>
      <c r="P180" s="625">
        <v>10000000</v>
      </c>
      <c r="Q180" s="183" t="s">
        <v>321</v>
      </c>
      <c r="R180" s="215" t="s">
        <v>475</v>
      </c>
    </row>
    <row r="181" spans="1:18" ht="15.95" customHeight="1" x14ac:dyDescent="0.25">
      <c r="A181" s="597">
        <v>155</v>
      </c>
      <c r="B181" s="183" t="s">
        <v>450</v>
      </c>
      <c r="C181" s="215" t="s">
        <v>547</v>
      </c>
      <c r="D181" s="185" t="s">
        <v>97</v>
      </c>
      <c r="E181" s="215" t="s">
        <v>548</v>
      </c>
      <c r="F181" s="599" t="s">
        <v>684</v>
      </c>
      <c r="G181" s="230" t="s">
        <v>332</v>
      </c>
      <c r="H181" s="215" t="s">
        <v>549</v>
      </c>
      <c r="I181" s="221"/>
      <c r="J181" s="221"/>
      <c r="K181" s="221"/>
      <c r="L181" s="221"/>
      <c r="M181" s="188"/>
      <c r="N181" s="609" t="s">
        <v>12</v>
      </c>
      <c r="O181" s="598">
        <v>1</v>
      </c>
      <c r="P181" s="644">
        <v>68328600</v>
      </c>
      <c r="Q181" s="183" t="s">
        <v>321</v>
      </c>
      <c r="R181" s="215" t="s">
        <v>475</v>
      </c>
    </row>
    <row r="182" spans="1:18" ht="15.95" customHeight="1" x14ac:dyDescent="0.25">
      <c r="A182" s="597">
        <v>156</v>
      </c>
      <c r="B182" s="183" t="s">
        <v>450</v>
      </c>
      <c r="C182" s="215" t="s">
        <v>547</v>
      </c>
      <c r="D182" s="185" t="s">
        <v>98</v>
      </c>
      <c r="E182" s="215" t="s">
        <v>550</v>
      </c>
      <c r="F182" s="599" t="s">
        <v>684</v>
      </c>
      <c r="G182" s="230" t="s">
        <v>332</v>
      </c>
      <c r="H182" s="215" t="s">
        <v>525</v>
      </c>
      <c r="I182" s="221"/>
      <c r="J182" s="221"/>
      <c r="K182" s="221"/>
      <c r="L182" s="221"/>
      <c r="M182" s="188"/>
      <c r="N182" s="609" t="s">
        <v>12</v>
      </c>
      <c r="O182" s="598">
        <v>1</v>
      </c>
      <c r="P182" s="644">
        <v>47955000</v>
      </c>
      <c r="Q182" s="183" t="s">
        <v>321</v>
      </c>
      <c r="R182" s="215" t="s">
        <v>475</v>
      </c>
    </row>
    <row r="183" spans="1:18" ht="15.95" customHeight="1" x14ac:dyDescent="0.25">
      <c r="A183" s="597">
        <v>157</v>
      </c>
      <c r="B183" s="1010" t="s">
        <v>157</v>
      </c>
      <c r="C183" s="1011" t="s">
        <v>742</v>
      </c>
      <c r="D183" s="1001" t="s">
        <v>97</v>
      </c>
      <c r="E183" s="1011" t="s">
        <v>743</v>
      </c>
      <c r="F183" s="1012"/>
      <c r="G183" s="1013" t="s">
        <v>364</v>
      </c>
      <c r="H183" s="1011" t="s">
        <v>744</v>
      </c>
      <c r="I183" s="1013"/>
      <c r="J183" s="1013"/>
      <c r="K183" s="1013"/>
      <c r="L183" s="1013"/>
      <c r="M183" s="1001"/>
      <c r="N183" s="609" t="s">
        <v>12</v>
      </c>
      <c r="O183" s="1014">
        <v>1</v>
      </c>
      <c r="P183" s="1015">
        <v>15895000</v>
      </c>
      <c r="Q183" s="1016" t="s">
        <v>321</v>
      </c>
      <c r="R183" s="177" t="s">
        <v>338</v>
      </c>
    </row>
    <row r="184" spans="1:18" ht="15.95" customHeight="1" x14ac:dyDescent="0.2">
      <c r="A184" s="597">
        <v>158</v>
      </c>
      <c r="B184" s="183" t="s">
        <v>235</v>
      </c>
      <c r="C184" s="176" t="s">
        <v>454</v>
      </c>
      <c r="D184" s="175" t="s">
        <v>98</v>
      </c>
      <c r="E184" s="215" t="s">
        <v>612</v>
      </c>
      <c r="F184" s="230"/>
      <c r="G184" s="230" t="s">
        <v>221</v>
      </c>
      <c r="H184" s="178">
        <v>42564</v>
      </c>
      <c r="I184" s="230"/>
      <c r="J184" s="230"/>
      <c r="K184" s="230"/>
      <c r="L184" s="230"/>
      <c r="M184" s="230"/>
      <c r="N184" s="175" t="s">
        <v>12</v>
      </c>
      <c r="O184" s="598">
        <v>1</v>
      </c>
      <c r="P184" s="304">
        <v>6265020</v>
      </c>
      <c r="Q184" s="175" t="s">
        <v>337</v>
      </c>
      <c r="R184" s="177" t="s">
        <v>338</v>
      </c>
    </row>
    <row r="185" spans="1:18" ht="15.95" customHeight="1" x14ac:dyDescent="0.2">
      <c r="A185" s="597">
        <v>159</v>
      </c>
      <c r="B185" s="183" t="s">
        <v>455</v>
      </c>
      <c r="C185" s="176" t="s">
        <v>456</v>
      </c>
      <c r="D185" s="175" t="s">
        <v>99</v>
      </c>
      <c r="E185" s="215" t="s">
        <v>612</v>
      </c>
      <c r="F185" s="230"/>
      <c r="G185" s="230" t="s">
        <v>221</v>
      </c>
      <c r="H185" s="178">
        <v>38443</v>
      </c>
      <c r="I185" s="230"/>
      <c r="J185" s="230"/>
      <c r="K185" s="230"/>
      <c r="L185" s="230"/>
      <c r="M185" s="230"/>
      <c r="N185" s="175" t="s">
        <v>12</v>
      </c>
      <c r="O185" s="598">
        <v>1</v>
      </c>
      <c r="P185" s="304">
        <v>850000</v>
      </c>
      <c r="Q185" s="175" t="s">
        <v>337</v>
      </c>
      <c r="R185" s="177" t="s">
        <v>338</v>
      </c>
    </row>
    <row r="186" spans="1:18" ht="15.95" customHeight="1" x14ac:dyDescent="0.2">
      <c r="A186" s="597">
        <v>160</v>
      </c>
      <c r="B186" s="183" t="s">
        <v>455</v>
      </c>
      <c r="C186" s="176" t="s">
        <v>457</v>
      </c>
      <c r="D186" s="175" t="s">
        <v>96</v>
      </c>
      <c r="E186" s="215" t="s">
        <v>612</v>
      </c>
      <c r="F186" s="230"/>
      <c r="G186" s="230" t="s">
        <v>221</v>
      </c>
      <c r="H186" s="178">
        <v>40497</v>
      </c>
      <c r="I186" s="230"/>
      <c r="J186" s="230"/>
      <c r="K186" s="230"/>
      <c r="L186" s="230"/>
      <c r="M186" s="230"/>
      <c r="N186" s="175" t="s">
        <v>12</v>
      </c>
      <c r="O186" s="598">
        <v>1</v>
      </c>
      <c r="P186" s="304">
        <v>1200000</v>
      </c>
      <c r="Q186" s="175" t="s">
        <v>337</v>
      </c>
      <c r="R186" s="177" t="s">
        <v>338</v>
      </c>
    </row>
    <row r="187" spans="1:18" ht="15.95" customHeight="1" x14ac:dyDescent="0.2">
      <c r="A187" s="597">
        <v>161</v>
      </c>
      <c r="B187" s="183" t="s">
        <v>455</v>
      </c>
      <c r="C187" s="176" t="s">
        <v>456</v>
      </c>
      <c r="D187" s="175" t="s">
        <v>98</v>
      </c>
      <c r="E187" s="215" t="s">
        <v>612</v>
      </c>
      <c r="F187" s="230"/>
      <c r="G187" s="230" t="s">
        <v>221</v>
      </c>
      <c r="H187" s="178">
        <v>38443</v>
      </c>
      <c r="I187" s="230"/>
      <c r="J187" s="230"/>
      <c r="K187" s="230"/>
      <c r="L187" s="230"/>
      <c r="M187" s="230"/>
      <c r="N187" s="175" t="s">
        <v>12</v>
      </c>
      <c r="O187" s="598">
        <v>1</v>
      </c>
      <c r="P187" s="304">
        <v>850000</v>
      </c>
      <c r="Q187" s="175" t="s">
        <v>337</v>
      </c>
      <c r="R187" s="177" t="s">
        <v>338</v>
      </c>
    </row>
    <row r="188" spans="1:18" ht="15.95" customHeight="1" x14ac:dyDescent="0.2">
      <c r="A188" s="597">
        <v>162</v>
      </c>
      <c r="B188" s="637" t="s">
        <v>235</v>
      </c>
      <c r="C188" s="639" t="s">
        <v>236</v>
      </c>
      <c r="D188" s="630" t="s">
        <v>96</v>
      </c>
      <c r="E188" s="215" t="s">
        <v>612</v>
      </c>
      <c r="F188" s="211"/>
      <c r="G188" s="619"/>
      <c r="H188" s="638" t="s">
        <v>153</v>
      </c>
      <c r="I188" s="249"/>
      <c r="J188" s="576"/>
      <c r="K188" s="576"/>
      <c r="L188" s="632"/>
      <c r="M188" s="249"/>
      <c r="N188" s="192" t="s">
        <v>12</v>
      </c>
      <c r="O188" s="598">
        <v>1</v>
      </c>
      <c r="P188" s="461">
        <v>6265020</v>
      </c>
      <c r="Q188" s="633" t="s">
        <v>321</v>
      </c>
      <c r="R188" s="177" t="s">
        <v>338</v>
      </c>
    </row>
    <row r="189" spans="1:18" ht="15.95" customHeight="1" x14ac:dyDescent="0.2">
      <c r="A189" s="597">
        <v>163</v>
      </c>
      <c r="B189" s="183" t="s">
        <v>233</v>
      </c>
      <c r="C189" s="176" t="s">
        <v>458</v>
      </c>
      <c r="D189" s="175" t="s">
        <v>97</v>
      </c>
      <c r="E189" s="176" t="s">
        <v>459</v>
      </c>
      <c r="F189" s="230"/>
      <c r="G189" s="230" t="s">
        <v>222</v>
      </c>
      <c r="H189" s="178">
        <v>40816</v>
      </c>
      <c r="I189" s="230"/>
      <c r="J189" s="230"/>
      <c r="K189" s="230"/>
      <c r="L189" s="230"/>
      <c r="M189" s="230"/>
      <c r="N189" s="175" t="s">
        <v>12</v>
      </c>
      <c r="O189" s="598">
        <v>1</v>
      </c>
      <c r="P189" s="304">
        <v>1200000</v>
      </c>
      <c r="Q189" s="175" t="s">
        <v>337</v>
      </c>
      <c r="R189" s="177" t="s">
        <v>338</v>
      </c>
    </row>
    <row r="190" spans="1:18" ht="15.95" customHeight="1" x14ac:dyDescent="0.2">
      <c r="A190" s="597">
        <v>164</v>
      </c>
      <c r="B190" s="192" t="s">
        <v>233</v>
      </c>
      <c r="C190" s="211" t="s">
        <v>460</v>
      </c>
      <c r="D190" s="192" t="s">
        <v>98</v>
      </c>
      <c r="E190" s="211" t="s">
        <v>461</v>
      </c>
      <c r="F190" s="232"/>
      <c r="G190" s="232" t="s">
        <v>222</v>
      </c>
      <c r="H190" s="213">
        <v>42198</v>
      </c>
      <c r="I190" s="232"/>
      <c r="J190" s="232"/>
      <c r="K190" s="232"/>
      <c r="L190" s="232"/>
      <c r="M190" s="232"/>
      <c r="N190" s="192" t="s">
        <v>12</v>
      </c>
      <c r="O190" s="598">
        <v>1</v>
      </c>
      <c r="P190" s="461">
        <v>2475000</v>
      </c>
      <c r="Q190" s="183" t="s">
        <v>337</v>
      </c>
      <c r="R190" s="177" t="s">
        <v>338</v>
      </c>
    </row>
    <row r="191" spans="1:18" ht="15.95" customHeight="1" x14ac:dyDescent="0.2">
      <c r="A191" s="597">
        <v>165</v>
      </c>
      <c r="B191" s="589" t="s">
        <v>233</v>
      </c>
      <c r="C191" s="639" t="s">
        <v>232</v>
      </c>
      <c r="D191" s="630" t="s">
        <v>97</v>
      </c>
      <c r="E191" s="640" t="s">
        <v>234</v>
      </c>
      <c r="F191" s="211"/>
      <c r="G191" s="232" t="s">
        <v>222</v>
      </c>
      <c r="H191" s="638" t="s">
        <v>153</v>
      </c>
      <c r="I191" s="249"/>
      <c r="J191" s="576"/>
      <c r="K191" s="576"/>
      <c r="L191" s="632"/>
      <c r="M191" s="249"/>
      <c r="N191" s="192" t="s">
        <v>12</v>
      </c>
      <c r="O191" s="598">
        <v>1</v>
      </c>
      <c r="P191" s="461">
        <v>4100000</v>
      </c>
      <c r="Q191" s="633" t="s">
        <v>321</v>
      </c>
      <c r="R191" s="177" t="s">
        <v>338</v>
      </c>
    </row>
    <row r="192" spans="1:18" ht="15.95" customHeight="1" x14ac:dyDescent="0.2">
      <c r="A192" s="597">
        <v>166</v>
      </c>
      <c r="B192" s="589" t="s">
        <v>85</v>
      </c>
      <c r="C192" s="639" t="s">
        <v>161</v>
      </c>
      <c r="D192" s="630" t="s">
        <v>97</v>
      </c>
      <c r="E192" s="640" t="s">
        <v>162</v>
      </c>
      <c r="F192" s="211"/>
      <c r="G192" s="232" t="s">
        <v>222</v>
      </c>
      <c r="H192" s="638" t="s">
        <v>178</v>
      </c>
      <c r="I192" s="249"/>
      <c r="J192" s="576"/>
      <c r="K192" s="576"/>
      <c r="L192" s="632"/>
      <c r="M192" s="249"/>
      <c r="N192" s="192" t="s">
        <v>12</v>
      </c>
      <c r="O192" s="598">
        <v>1</v>
      </c>
      <c r="P192" s="461">
        <v>1350000</v>
      </c>
      <c r="Q192" s="633" t="s">
        <v>321</v>
      </c>
      <c r="R192" s="177" t="s">
        <v>338</v>
      </c>
    </row>
    <row r="193" spans="1:19" ht="15.95" customHeight="1" x14ac:dyDescent="0.2">
      <c r="A193" s="597">
        <v>167</v>
      </c>
      <c r="B193" s="589" t="s">
        <v>85</v>
      </c>
      <c r="C193" s="639" t="s">
        <v>161</v>
      </c>
      <c r="D193" s="630" t="s">
        <v>98</v>
      </c>
      <c r="E193" s="640" t="s">
        <v>162</v>
      </c>
      <c r="F193" s="211"/>
      <c r="G193" s="232" t="s">
        <v>222</v>
      </c>
      <c r="H193" s="638" t="s">
        <v>130</v>
      </c>
      <c r="I193" s="249"/>
      <c r="J193" s="576"/>
      <c r="K193" s="576"/>
      <c r="L193" s="632"/>
      <c r="M193" s="249"/>
      <c r="N193" s="192" t="s">
        <v>12</v>
      </c>
      <c r="O193" s="598">
        <v>1</v>
      </c>
      <c r="P193" s="461">
        <v>2050000</v>
      </c>
      <c r="Q193" s="633" t="s">
        <v>321</v>
      </c>
      <c r="R193" s="177" t="s">
        <v>338</v>
      </c>
    </row>
    <row r="194" spans="1:19" ht="15.95" customHeight="1" x14ac:dyDescent="0.2">
      <c r="A194" s="597">
        <v>168</v>
      </c>
      <c r="B194" s="637" t="s">
        <v>85</v>
      </c>
      <c r="C194" s="639" t="s">
        <v>161</v>
      </c>
      <c r="D194" s="630" t="s">
        <v>99</v>
      </c>
      <c r="E194" s="640" t="s">
        <v>162</v>
      </c>
      <c r="F194" s="211"/>
      <c r="G194" s="232" t="s">
        <v>222</v>
      </c>
      <c r="H194" s="646" t="s">
        <v>130</v>
      </c>
      <c r="I194" s="249"/>
      <c r="J194" s="576"/>
      <c r="K194" s="576"/>
      <c r="L194" s="632"/>
      <c r="M194" s="249"/>
      <c r="N194" s="192" t="s">
        <v>12</v>
      </c>
      <c r="O194" s="598">
        <v>1</v>
      </c>
      <c r="P194" s="461">
        <v>2050000</v>
      </c>
      <c r="Q194" s="633" t="s">
        <v>321</v>
      </c>
      <c r="R194" s="177" t="s">
        <v>338</v>
      </c>
    </row>
    <row r="195" spans="1:19" ht="15.95" customHeight="1" x14ac:dyDescent="0.2">
      <c r="A195" s="597">
        <v>169</v>
      </c>
      <c r="B195" s="637" t="s">
        <v>238</v>
      </c>
      <c r="C195" s="629" t="s">
        <v>239</v>
      </c>
      <c r="D195" s="630" t="s">
        <v>97</v>
      </c>
      <c r="E195" s="640" t="s">
        <v>250</v>
      </c>
      <c r="F195" s="211"/>
      <c r="G195" s="232" t="s">
        <v>222</v>
      </c>
      <c r="H195" s="643" t="s">
        <v>240</v>
      </c>
      <c r="I195" s="249"/>
      <c r="J195" s="576"/>
      <c r="K195" s="576"/>
      <c r="L195" s="632"/>
      <c r="M195" s="249"/>
      <c r="N195" s="1002" t="s">
        <v>289</v>
      </c>
      <c r="O195" s="598">
        <v>1</v>
      </c>
      <c r="P195" s="461">
        <v>6500000</v>
      </c>
      <c r="Q195" s="633" t="s">
        <v>321</v>
      </c>
      <c r="R195" s="186" t="s">
        <v>728</v>
      </c>
    </row>
    <row r="196" spans="1:19" ht="15.95" customHeight="1" x14ac:dyDescent="0.25">
      <c r="A196" s="597">
        <v>170</v>
      </c>
      <c r="B196" s="183" t="s">
        <v>537</v>
      </c>
      <c r="C196" s="599" t="s">
        <v>535</v>
      </c>
      <c r="D196" s="185" t="s">
        <v>97</v>
      </c>
      <c r="E196" s="215" t="s">
        <v>685</v>
      </c>
      <c r="F196" s="599" t="s">
        <v>686</v>
      </c>
      <c r="G196" s="603" t="s">
        <v>332</v>
      </c>
      <c r="H196" s="215" t="s">
        <v>536</v>
      </c>
      <c r="I196" s="221"/>
      <c r="J196" s="221"/>
      <c r="K196" s="221"/>
      <c r="L196" s="221"/>
      <c r="M196" s="599"/>
      <c r="N196" s="606" t="s">
        <v>12</v>
      </c>
      <c r="O196" s="598">
        <v>1</v>
      </c>
      <c r="P196" s="625">
        <v>3850000</v>
      </c>
      <c r="Q196" s="183" t="s">
        <v>321</v>
      </c>
      <c r="R196" s="215" t="s">
        <v>475</v>
      </c>
    </row>
    <row r="197" spans="1:19" ht="15.95" customHeight="1" x14ac:dyDescent="0.25">
      <c r="A197" s="597">
        <v>171</v>
      </c>
      <c r="B197" s="183" t="s">
        <v>516</v>
      </c>
      <c r="C197" s="599" t="s">
        <v>529</v>
      </c>
      <c r="D197" s="185" t="s">
        <v>98</v>
      </c>
      <c r="E197" s="215" t="s">
        <v>687</v>
      </c>
      <c r="F197" s="599" t="s">
        <v>688</v>
      </c>
      <c r="G197" s="603" t="s">
        <v>332</v>
      </c>
      <c r="H197" s="215" t="s">
        <v>530</v>
      </c>
      <c r="I197" s="221"/>
      <c r="J197" s="221"/>
      <c r="K197" s="221"/>
      <c r="L197" s="221"/>
      <c r="M197" s="599"/>
      <c r="N197" s="606" t="s">
        <v>12</v>
      </c>
      <c r="O197" s="598">
        <v>1</v>
      </c>
      <c r="P197" s="625">
        <v>29450000</v>
      </c>
      <c r="Q197" s="183" t="s">
        <v>321</v>
      </c>
      <c r="R197" s="215" t="s">
        <v>475</v>
      </c>
    </row>
    <row r="198" spans="1:19" ht="15.95" customHeight="1" x14ac:dyDescent="0.25">
      <c r="A198" s="597">
        <v>172</v>
      </c>
      <c r="B198" s="589" t="s">
        <v>253</v>
      </c>
      <c r="C198" s="629" t="s">
        <v>254</v>
      </c>
      <c r="D198" s="659" t="s">
        <v>97</v>
      </c>
      <c r="E198" s="647" t="s">
        <v>255</v>
      </c>
      <c r="F198" s="211"/>
      <c r="G198" s="648"/>
      <c r="H198" s="649" t="s">
        <v>256</v>
      </c>
      <c r="I198" s="249"/>
      <c r="J198" s="576"/>
      <c r="K198" s="576"/>
      <c r="L198" s="650"/>
      <c r="M198" s="249"/>
      <c r="N198" s="610" t="s">
        <v>12</v>
      </c>
      <c r="O198" s="598">
        <v>1</v>
      </c>
      <c r="P198" s="461">
        <v>14750000</v>
      </c>
      <c r="Q198" s="633" t="s">
        <v>321</v>
      </c>
      <c r="R198" s="186" t="s">
        <v>338</v>
      </c>
    </row>
    <row r="199" spans="1:19" ht="15.95" customHeight="1" x14ac:dyDescent="0.25">
      <c r="A199" s="597">
        <v>173</v>
      </c>
      <c r="B199" s="183" t="s">
        <v>543</v>
      </c>
      <c r="C199" s="215" t="s">
        <v>541</v>
      </c>
      <c r="D199" s="185" t="s">
        <v>97</v>
      </c>
      <c r="E199" s="215" t="s">
        <v>689</v>
      </c>
      <c r="F199" s="599" t="s">
        <v>690</v>
      </c>
      <c r="G199" s="215" t="s">
        <v>221</v>
      </c>
      <c r="H199" s="215" t="s">
        <v>542</v>
      </c>
      <c r="I199" s="221"/>
      <c r="J199" s="221"/>
      <c r="K199" s="221"/>
      <c r="L199" s="221"/>
      <c r="M199" s="588"/>
      <c r="N199" s="606" t="s">
        <v>12</v>
      </c>
      <c r="O199" s="598">
        <v>1</v>
      </c>
      <c r="P199" s="625">
        <v>1500000</v>
      </c>
      <c r="Q199" s="183" t="s">
        <v>321</v>
      </c>
      <c r="R199" s="215" t="s">
        <v>475</v>
      </c>
    </row>
    <row r="200" spans="1:19" ht="15.95" customHeight="1" x14ac:dyDescent="0.2">
      <c r="A200" s="597">
        <v>174</v>
      </c>
      <c r="B200" s="183" t="s">
        <v>462</v>
      </c>
      <c r="C200" s="184" t="s">
        <v>463</v>
      </c>
      <c r="D200" s="183" t="s">
        <v>97</v>
      </c>
      <c r="E200" s="184" t="s">
        <v>464</v>
      </c>
      <c r="F200" s="221"/>
      <c r="G200" s="221" t="s">
        <v>332</v>
      </c>
      <c r="H200" s="178">
        <v>40816</v>
      </c>
      <c r="I200" s="221"/>
      <c r="J200" s="221"/>
      <c r="K200" s="221"/>
      <c r="L200" s="221"/>
      <c r="M200" s="221"/>
      <c r="N200" s="183" t="s">
        <v>12</v>
      </c>
      <c r="O200" s="598">
        <v>1</v>
      </c>
      <c r="P200" s="306">
        <v>1500000</v>
      </c>
      <c r="Q200" s="183" t="s">
        <v>337</v>
      </c>
      <c r="R200" s="216" t="s">
        <v>338</v>
      </c>
    </row>
    <row r="201" spans="1:19" ht="15.95" customHeight="1" x14ac:dyDescent="0.2">
      <c r="A201" s="597">
        <v>175</v>
      </c>
      <c r="B201" s="183" t="s">
        <v>462</v>
      </c>
      <c r="C201" s="184" t="s">
        <v>463</v>
      </c>
      <c r="D201" s="183" t="s">
        <v>98</v>
      </c>
      <c r="E201" s="184" t="s">
        <v>465</v>
      </c>
      <c r="F201" s="221"/>
      <c r="G201" s="221" t="s">
        <v>332</v>
      </c>
      <c r="H201" s="213">
        <v>42198</v>
      </c>
      <c r="I201" s="221"/>
      <c r="J201" s="221"/>
      <c r="K201" s="221"/>
      <c r="L201" s="221"/>
      <c r="M201" s="221"/>
      <c r="N201" s="183" t="s">
        <v>12</v>
      </c>
      <c r="O201" s="598">
        <v>1</v>
      </c>
      <c r="P201" s="306">
        <v>4400000</v>
      </c>
      <c r="Q201" s="183" t="s">
        <v>337</v>
      </c>
      <c r="R201" s="216" t="s">
        <v>338</v>
      </c>
    </row>
    <row r="202" spans="1:19" ht="15.95" customHeight="1" x14ac:dyDescent="0.2">
      <c r="A202" s="597">
        <v>176</v>
      </c>
      <c r="B202" s="183" t="s">
        <v>604</v>
      </c>
      <c r="C202" s="184" t="s">
        <v>463</v>
      </c>
      <c r="D202" s="183" t="s">
        <v>99</v>
      </c>
      <c r="E202" s="184" t="s">
        <v>605</v>
      </c>
      <c r="F202" s="221"/>
      <c r="G202" s="221" t="s">
        <v>332</v>
      </c>
      <c r="H202" s="187">
        <v>42861</v>
      </c>
      <c r="I202" s="221"/>
      <c r="J202" s="221"/>
      <c r="K202" s="221"/>
      <c r="L202" s="221"/>
      <c r="M202" s="221"/>
      <c r="N202" s="183" t="s">
        <v>12</v>
      </c>
      <c r="O202" s="598">
        <v>1</v>
      </c>
      <c r="P202" s="306">
        <v>12350000</v>
      </c>
      <c r="Q202" s="183" t="s">
        <v>337</v>
      </c>
      <c r="R202" s="216" t="s">
        <v>338</v>
      </c>
    </row>
    <row r="203" spans="1:19" s="594" customFormat="1" ht="15.75" x14ac:dyDescent="0.25">
      <c r="A203" s="597">
        <v>177</v>
      </c>
      <c r="B203" s="652" t="s">
        <v>377</v>
      </c>
      <c r="C203" s="651" t="s">
        <v>551</v>
      </c>
      <c r="D203" s="652" t="s">
        <v>97</v>
      </c>
      <c r="E203" s="651" t="s">
        <v>658</v>
      </c>
      <c r="F203" s="652" t="s">
        <v>552</v>
      </c>
      <c r="G203" s="652" t="s">
        <v>659</v>
      </c>
      <c r="H203" s="773">
        <v>41256</v>
      </c>
      <c r="I203" s="145" t="s">
        <v>77</v>
      </c>
      <c r="J203" s="145" t="s">
        <v>77</v>
      </c>
      <c r="K203" s="145" t="s">
        <v>77</v>
      </c>
      <c r="L203" s="145" t="s">
        <v>77</v>
      </c>
      <c r="M203" s="145" t="s">
        <v>77</v>
      </c>
      <c r="N203" s="652" t="s">
        <v>660</v>
      </c>
      <c r="O203" s="652">
        <v>1</v>
      </c>
      <c r="P203" s="653">
        <v>1937500</v>
      </c>
      <c r="Q203" s="145" t="s">
        <v>321</v>
      </c>
      <c r="R203" s="215" t="s">
        <v>475</v>
      </c>
    </row>
    <row r="204" spans="1:19" s="238" customFormat="1" ht="15.95" customHeight="1" x14ac:dyDescent="0.3">
      <c r="A204" s="597">
        <v>178</v>
      </c>
      <c r="B204" s="600" t="s">
        <v>84</v>
      </c>
      <c r="C204" s="601" t="s">
        <v>71</v>
      </c>
      <c r="D204" s="602" t="s">
        <v>466</v>
      </c>
      <c r="E204" s="603" t="s">
        <v>467</v>
      </c>
      <c r="F204" s="604"/>
      <c r="G204" s="605" t="s">
        <v>332</v>
      </c>
      <c r="H204" s="178">
        <v>43710</v>
      </c>
      <c r="I204" s="604"/>
      <c r="J204" s="606"/>
      <c r="K204" s="606"/>
      <c r="L204" s="604"/>
      <c r="M204" s="604"/>
      <c r="N204" s="183" t="s">
        <v>12</v>
      </c>
      <c r="O204" s="598">
        <v>1</v>
      </c>
      <c r="P204" s="607">
        <v>14850000</v>
      </c>
      <c r="Q204" s="608" t="s">
        <v>337</v>
      </c>
      <c r="R204" s="216" t="s">
        <v>338</v>
      </c>
    </row>
    <row r="205" spans="1:19" ht="15.95" customHeight="1" x14ac:dyDescent="0.25">
      <c r="A205" s="170"/>
      <c r="B205" s="170"/>
      <c r="C205" s="170"/>
      <c r="D205" s="170"/>
      <c r="E205" s="170"/>
      <c r="F205" s="170"/>
      <c r="G205" s="170"/>
      <c r="H205" s="239"/>
      <c r="I205" s="170"/>
      <c r="J205" s="170"/>
      <c r="K205" s="170"/>
      <c r="L205" s="170"/>
      <c r="M205" s="170"/>
      <c r="N205" s="170"/>
      <c r="O205" s="240"/>
      <c r="P205" s="458"/>
      <c r="Q205" s="170"/>
      <c r="R205" s="170"/>
      <c r="S205" s="161"/>
    </row>
    <row r="206" spans="1:19" s="173" customFormat="1" ht="15.75" x14ac:dyDescent="0.25">
      <c r="A206" s="171">
        <v>3</v>
      </c>
      <c r="B206" s="171" t="s">
        <v>33</v>
      </c>
      <c r="C206" s="202" t="s">
        <v>34</v>
      </c>
      <c r="D206" s="171"/>
      <c r="E206" s="171"/>
      <c r="F206" s="171"/>
      <c r="G206" s="171"/>
      <c r="H206" s="241"/>
      <c r="I206" s="171"/>
      <c r="J206" s="171"/>
      <c r="K206" s="171"/>
      <c r="L206" s="171"/>
      <c r="M206" s="171"/>
      <c r="N206" s="171"/>
      <c r="O206" s="459">
        <f>SUM(O207:O210)</f>
        <v>4</v>
      </c>
      <c r="P206" s="459">
        <f>SUM(P207:P210)</f>
        <v>18363750</v>
      </c>
      <c r="Q206" s="203"/>
      <c r="R206" s="171"/>
    </row>
    <row r="207" spans="1:19" ht="15.95" customHeight="1" x14ac:dyDescent="0.2">
      <c r="A207" s="205">
        <v>1</v>
      </c>
      <c r="B207" s="243" t="s">
        <v>247</v>
      </c>
      <c r="C207" s="242" t="s">
        <v>606</v>
      </c>
      <c r="D207" s="243" t="s">
        <v>96</v>
      </c>
      <c r="E207" s="242" t="s">
        <v>410</v>
      </c>
      <c r="F207" s="244"/>
      <c r="G207" s="244" t="s">
        <v>332</v>
      </c>
      <c r="H207" s="245">
        <v>41103</v>
      </c>
      <c r="I207" s="244"/>
      <c r="J207" s="244"/>
      <c r="K207" s="244"/>
      <c r="L207" s="244"/>
      <c r="M207" s="244"/>
      <c r="N207" s="246" t="s">
        <v>12</v>
      </c>
      <c r="O207" s="247">
        <v>1</v>
      </c>
      <c r="P207" s="305">
        <v>850000</v>
      </c>
      <c r="Q207" s="246" t="s">
        <v>337</v>
      </c>
      <c r="R207" s="783" t="s">
        <v>338</v>
      </c>
    </row>
    <row r="208" spans="1:19" ht="15.95" customHeight="1" x14ac:dyDescent="0.2">
      <c r="A208" s="597">
        <v>2</v>
      </c>
      <c r="B208" s="183" t="s">
        <v>470</v>
      </c>
      <c r="C208" s="184" t="s">
        <v>471</v>
      </c>
      <c r="D208" s="183" t="s">
        <v>97</v>
      </c>
      <c r="E208" s="184" t="s">
        <v>410</v>
      </c>
      <c r="F208" s="221"/>
      <c r="G208" s="221" t="s">
        <v>332</v>
      </c>
      <c r="H208" s="187">
        <v>36617</v>
      </c>
      <c r="I208" s="221"/>
      <c r="J208" s="221"/>
      <c r="K208" s="221"/>
      <c r="L208" s="221"/>
      <c r="M208" s="221"/>
      <c r="N208" s="183" t="s">
        <v>12</v>
      </c>
      <c r="O208" s="248">
        <v>1</v>
      </c>
      <c r="P208" s="306">
        <v>3645000</v>
      </c>
      <c r="Q208" s="183" t="s">
        <v>360</v>
      </c>
      <c r="R208" s="783" t="s">
        <v>338</v>
      </c>
    </row>
    <row r="209" spans="1:19" ht="15.95" customHeight="1" x14ac:dyDescent="0.2">
      <c r="A209" s="597">
        <v>3</v>
      </c>
      <c r="B209" s="183" t="s">
        <v>607</v>
      </c>
      <c r="C209" s="184" t="s">
        <v>471</v>
      </c>
      <c r="D209" s="217" t="s">
        <v>98</v>
      </c>
      <c r="E209" s="184" t="s">
        <v>410</v>
      </c>
      <c r="F209" s="221"/>
      <c r="G209" s="221" t="s">
        <v>332</v>
      </c>
      <c r="H209" s="249">
        <v>42564</v>
      </c>
      <c r="I209" s="221"/>
      <c r="J209" s="221"/>
      <c r="K209" s="221"/>
      <c r="L209" s="221"/>
      <c r="M209" s="221"/>
      <c r="N209" s="183" t="s">
        <v>12</v>
      </c>
      <c r="O209" s="248">
        <v>1</v>
      </c>
      <c r="P209" s="306">
        <v>2275000</v>
      </c>
      <c r="Q209" s="183" t="s">
        <v>337</v>
      </c>
      <c r="R209" s="783" t="s">
        <v>338</v>
      </c>
    </row>
    <row r="210" spans="1:19" ht="15.95" customHeight="1" x14ac:dyDescent="0.25">
      <c r="A210" s="597">
        <v>4</v>
      </c>
      <c r="B210" s="595" t="s">
        <v>534</v>
      </c>
      <c r="C210" s="596" t="s">
        <v>531</v>
      </c>
      <c r="D210" s="660" t="s">
        <v>97</v>
      </c>
      <c r="E210" s="592" t="s">
        <v>691</v>
      </c>
      <c r="F210" s="599" t="s">
        <v>692</v>
      </c>
      <c r="G210" s="592" t="s">
        <v>332</v>
      </c>
      <c r="H210" s="592" t="s">
        <v>533</v>
      </c>
      <c r="I210" s="574"/>
      <c r="J210" s="574"/>
      <c r="K210" s="574"/>
      <c r="L210" s="574"/>
      <c r="M210" s="596"/>
      <c r="N210" s="593" t="s">
        <v>12</v>
      </c>
      <c r="O210" s="598">
        <v>1</v>
      </c>
      <c r="P210" s="654">
        <v>11593750</v>
      </c>
      <c r="Q210" s="595" t="s">
        <v>321</v>
      </c>
      <c r="R210" s="215" t="s">
        <v>475</v>
      </c>
    </row>
    <row r="211" spans="1:19" ht="15.95" customHeight="1" x14ac:dyDescent="0.25">
      <c r="A211" s="250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463"/>
      <c r="Q211" s="250"/>
      <c r="R211" s="250"/>
      <c r="S211" s="161"/>
    </row>
    <row r="212" spans="1:19" s="173" customFormat="1" ht="15.75" x14ac:dyDescent="0.25">
      <c r="A212" s="167"/>
      <c r="B212" s="167" t="s">
        <v>35</v>
      </c>
      <c r="C212" s="168" t="s">
        <v>36</v>
      </c>
      <c r="D212" s="167"/>
      <c r="E212" s="167"/>
      <c r="F212" s="167"/>
      <c r="G212" s="167"/>
      <c r="H212" s="169"/>
      <c r="I212" s="167"/>
      <c r="J212" s="167"/>
      <c r="K212" s="167"/>
      <c r="L212" s="167"/>
      <c r="M212" s="167"/>
      <c r="N212" s="167"/>
      <c r="O212" s="167"/>
      <c r="P212" s="438"/>
      <c r="Q212" s="169"/>
      <c r="R212" s="167"/>
    </row>
    <row r="213" spans="1:19" ht="15.95" customHeight="1" x14ac:dyDescent="0.2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458"/>
      <c r="Q213" s="170"/>
      <c r="R213" s="170"/>
      <c r="S213" s="161"/>
    </row>
    <row r="214" spans="1:19" s="173" customFormat="1" ht="15.75" x14ac:dyDescent="0.25">
      <c r="A214" s="167"/>
      <c r="B214" s="167" t="s">
        <v>37</v>
      </c>
      <c r="C214" s="168" t="s">
        <v>38</v>
      </c>
      <c r="D214" s="167"/>
      <c r="E214" s="167"/>
      <c r="F214" s="167"/>
      <c r="G214" s="167"/>
      <c r="H214" s="169"/>
      <c r="I214" s="167"/>
      <c r="J214" s="167"/>
      <c r="K214" s="167"/>
      <c r="L214" s="167"/>
      <c r="M214" s="167"/>
      <c r="N214" s="167"/>
      <c r="O214" s="167"/>
      <c r="P214" s="438"/>
      <c r="Q214" s="169"/>
      <c r="R214" s="167"/>
    </row>
    <row r="215" spans="1:19" ht="15.95" customHeight="1" x14ac:dyDescent="0.2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458"/>
      <c r="Q215" s="170"/>
      <c r="R215" s="170"/>
      <c r="S215" s="161"/>
    </row>
    <row r="216" spans="1:19" s="173" customFormat="1" ht="15.75" x14ac:dyDescent="0.25">
      <c r="A216" s="167"/>
      <c r="B216" s="167" t="s">
        <v>39</v>
      </c>
      <c r="C216" s="168" t="s">
        <v>40</v>
      </c>
      <c r="D216" s="167"/>
      <c r="E216" s="167"/>
      <c r="F216" s="167"/>
      <c r="G216" s="167"/>
      <c r="H216" s="169"/>
      <c r="I216" s="167"/>
      <c r="J216" s="167"/>
      <c r="K216" s="167"/>
      <c r="L216" s="167"/>
      <c r="M216" s="167"/>
      <c r="N216" s="167"/>
      <c r="O216" s="167"/>
      <c r="P216" s="438"/>
      <c r="Q216" s="169"/>
      <c r="R216" s="167"/>
    </row>
    <row r="217" spans="1:19" ht="15.95" customHeight="1" x14ac:dyDescent="0.2">
      <c r="A217" s="251"/>
      <c r="B217" s="251"/>
      <c r="C217" s="251"/>
      <c r="D217" s="661"/>
      <c r="E217" s="251"/>
      <c r="F217" s="251"/>
      <c r="G217" s="251"/>
      <c r="H217" s="251"/>
      <c r="I217" s="251"/>
      <c r="J217" s="251"/>
      <c r="K217" s="251"/>
      <c r="L217" s="251"/>
      <c r="M217" s="252"/>
      <c r="N217" s="251"/>
      <c r="O217" s="253"/>
      <c r="P217" s="464"/>
      <c r="Q217" s="251"/>
      <c r="R217" s="251"/>
    </row>
    <row r="218" spans="1:19" ht="18.75" customHeight="1" thickBot="1" x14ac:dyDescent="0.3">
      <c r="A218" s="1169" t="s">
        <v>179</v>
      </c>
      <c r="B218" s="1169"/>
      <c r="C218" s="1169"/>
      <c r="D218" s="662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465">
        <f>O9+O12+O22+O24+O26+O206+O212+O214+O216</f>
        <v>191</v>
      </c>
      <c r="P218" s="465">
        <f>P9+P12+P22+P24+P26+P206+P212+P214+P216</f>
        <v>1442770028</v>
      </c>
      <c r="Q218" s="254"/>
      <c r="R218" s="254"/>
    </row>
    <row r="219" spans="1:19" ht="15" customHeight="1" x14ac:dyDescent="0.25">
      <c r="A219" s="255"/>
      <c r="B219" s="255"/>
      <c r="C219" s="255"/>
      <c r="D219" s="547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548"/>
      <c r="Q219" s="255"/>
      <c r="R219" s="255"/>
    </row>
    <row r="220" spans="1:19" ht="18.75" customHeight="1" x14ac:dyDescent="0.2">
      <c r="A220" s="1167" t="s">
        <v>608</v>
      </c>
      <c r="B220" s="1167"/>
      <c r="C220" s="1167"/>
      <c r="D220" s="1167"/>
      <c r="E220" s="1167"/>
      <c r="F220" s="1073"/>
      <c r="G220" s="1073"/>
      <c r="H220" s="1073"/>
      <c r="I220" s="1073"/>
      <c r="J220" s="1073"/>
      <c r="K220" s="1073"/>
      <c r="L220" s="1073"/>
      <c r="M220" s="1073"/>
      <c r="N220" s="1073"/>
      <c r="O220" s="1167" t="s">
        <v>777</v>
      </c>
      <c r="P220" s="1167"/>
      <c r="Q220" s="1167"/>
      <c r="R220" s="1073"/>
    </row>
    <row r="221" spans="1:19" ht="16.5" customHeight="1" x14ac:dyDescent="0.2">
      <c r="A221" s="1164" t="s">
        <v>779</v>
      </c>
      <c r="B221" s="1164"/>
      <c r="C221" s="1164"/>
      <c r="D221" s="1164"/>
      <c r="E221" s="1164"/>
      <c r="F221" s="1074"/>
      <c r="G221" s="1074"/>
      <c r="H221" s="1074"/>
      <c r="I221" s="1074"/>
      <c r="J221" s="1075"/>
      <c r="K221" s="1074"/>
      <c r="L221" s="1074"/>
      <c r="M221" s="1074"/>
      <c r="N221" s="1074"/>
      <c r="O221" s="1164" t="s">
        <v>553</v>
      </c>
      <c r="P221" s="1164"/>
      <c r="Q221" s="1164"/>
      <c r="R221" s="1074"/>
    </row>
    <row r="222" spans="1:19" ht="15" customHeight="1" x14ac:dyDescent="0.2">
      <c r="A222" s="1164" t="s">
        <v>76</v>
      </c>
      <c r="B222" s="1164"/>
      <c r="C222" s="1164"/>
      <c r="D222" s="1164"/>
      <c r="E222" s="1164"/>
      <c r="F222" s="1074"/>
      <c r="G222" s="1074"/>
      <c r="H222" s="1074"/>
      <c r="I222" s="1074"/>
      <c r="J222" s="1074"/>
      <c r="K222" s="1074"/>
      <c r="L222" s="1074"/>
      <c r="M222" s="1074"/>
      <c r="N222" s="1074"/>
      <c r="O222" s="1074"/>
      <c r="P222" s="1074"/>
      <c r="Q222" s="1074"/>
      <c r="R222" s="1074"/>
    </row>
    <row r="223" spans="1:19" ht="15" customHeight="1" x14ac:dyDescent="0.2">
      <c r="A223" s="1074"/>
      <c r="B223" s="1074"/>
      <c r="C223" s="1074"/>
      <c r="D223" s="1076"/>
      <c r="E223" s="1074"/>
      <c r="F223" s="1074"/>
      <c r="G223" s="1074"/>
      <c r="H223" s="1074"/>
      <c r="I223" s="1074"/>
      <c r="J223" s="1074"/>
      <c r="K223" s="1074"/>
      <c r="L223" s="1074"/>
      <c r="M223" s="1074"/>
      <c r="N223" s="1077"/>
      <c r="O223" s="1074"/>
      <c r="P223" s="1074"/>
      <c r="Q223" s="1074"/>
      <c r="R223" s="1074"/>
    </row>
    <row r="224" spans="1:19" ht="15" customHeight="1" x14ac:dyDescent="0.2">
      <c r="A224" s="1074"/>
      <c r="B224" s="1074"/>
      <c r="C224" s="1074"/>
      <c r="D224" s="1076"/>
      <c r="E224" s="1074"/>
      <c r="F224" s="1074"/>
      <c r="G224" s="1074"/>
      <c r="H224" s="1074"/>
      <c r="I224" s="1074"/>
      <c r="J224" s="1074"/>
      <c r="K224" s="1074"/>
      <c r="L224" s="1074"/>
      <c r="M224" s="1074"/>
      <c r="N224" s="1074"/>
      <c r="O224" s="1074"/>
      <c r="P224" s="1074"/>
      <c r="Q224" s="1074"/>
      <c r="R224" s="1074"/>
    </row>
    <row r="225" spans="1:18" ht="15" customHeight="1" x14ac:dyDescent="0.2">
      <c r="A225" s="1074"/>
      <c r="B225" s="1074"/>
      <c r="C225" s="1074"/>
      <c r="D225" s="1076"/>
      <c r="E225" s="1074"/>
      <c r="F225" s="1074"/>
      <c r="G225" s="1074"/>
      <c r="H225" s="1074"/>
      <c r="I225" s="1074"/>
      <c r="J225" s="1074"/>
      <c r="K225" s="1074"/>
      <c r="L225" s="1074"/>
      <c r="M225" s="1074"/>
      <c r="N225" s="1074"/>
      <c r="O225" s="1074"/>
      <c r="P225" s="1074"/>
      <c r="Q225" s="1074"/>
      <c r="R225" s="1074"/>
    </row>
    <row r="226" spans="1:18" ht="15" customHeight="1" x14ac:dyDescent="0.25">
      <c r="A226" s="1165" t="s">
        <v>745</v>
      </c>
      <c r="B226" s="1165"/>
      <c r="C226" s="1165"/>
      <c r="D226" s="1165"/>
      <c r="E226" s="1165"/>
      <c r="F226" s="1074"/>
      <c r="G226" s="1074"/>
      <c r="H226" s="1074"/>
      <c r="I226" s="1074"/>
      <c r="J226" s="1074"/>
      <c r="K226" s="1074"/>
      <c r="L226" s="1074"/>
      <c r="M226" s="1074"/>
      <c r="N226" s="1074"/>
      <c r="O226" s="1165" t="s">
        <v>769</v>
      </c>
      <c r="P226" s="1165"/>
      <c r="Q226" s="1165"/>
      <c r="R226" s="1074"/>
    </row>
    <row r="227" spans="1:18" ht="16.5" customHeight="1" x14ac:dyDescent="0.25">
      <c r="A227" s="1166" t="s">
        <v>746</v>
      </c>
      <c r="B227" s="1166"/>
      <c r="C227" s="1166"/>
      <c r="D227" s="1166"/>
      <c r="E227" s="1166"/>
      <c r="F227" s="1074"/>
      <c r="G227" s="1074"/>
      <c r="H227" s="1074"/>
      <c r="I227" s="1074"/>
      <c r="J227" s="1074"/>
      <c r="K227" s="1074"/>
      <c r="L227" s="1074"/>
      <c r="M227" s="1074"/>
      <c r="N227" s="1074"/>
      <c r="O227" s="1166" t="s">
        <v>770</v>
      </c>
      <c r="P227" s="1166"/>
      <c r="Q227" s="1166"/>
      <c r="R227" s="1074"/>
    </row>
    <row r="228" spans="1:18" ht="12.95" customHeight="1" x14ac:dyDescent="0.2">
      <c r="A228" s="1074"/>
      <c r="B228" s="1074"/>
      <c r="C228" s="1074"/>
      <c r="D228" s="1076"/>
      <c r="E228" s="1074"/>
      <c r="F228" s="1074"/>
      <c r="G228" s="1074"/>
      <c r="H228" s="1074"/>
      <c r="I228" s="1074"/>
      <c r="J228" s="1074"/>
      <c r="K228" s="1074"/>
      <c r="L228" s="1074"/>
      <c r="M228" s="1074"/>
      <c r="N228" s="1074"/>
      <c r="O228" s="1074"/>
      <c r="P228" s="1074"/>
      <c r="Q228" s="1074"/>
      <c r="R228" s="1074"/>
    </row>
    <row r="229" spans="1:18" ht="15" x14ac:dyDescent="0.2">
      <c r="A229" s="1074"/>
      <c r="B229" s="1074"/>
      <c r="C229" s="1074"/>
      <c r="D229" s="1076"/>
      <c r="E229" s="1074"/>
      <c r="F229" s="1074"/>
      <c r="G229" s="1074"/>
      <c r="H229" s="1074"/>
      <c r="I229" s="1074"/>
      <c r="J229" s="1074"/>
      <c r="K229" s="1074"/>
      <c r="L229" s="1074"/>
      <c r="M229" s="1074"/>
      <c r="N229" s="1074"/>
      <c r="O229" s="1074"/>
      <c r="P229" s="1074"/>
      <c r="Q229" s="1074"/>
      <c r="R229" s="1074"/>
    </row>
    <row r="230" spans="1:18" ht="15" x14ac:dyDescent="0.2">
      <c r="A230" s="1074"/>
      <c r="B230" s="1074"/>
      <c r="C230" s="1074"/>
      <c r="D230" s="1076"/>
      <c r="E230" s="1074"/>
      <c r="F230" s="1074"/>
      <c r="G230" s="1074"/>
      <c r="H230" s="1074"/>
      <c r="I230" s="1074"/>
      <c r="J230" s="1074"/>
      <c r="K230" s="1074"/>
      <c r="L230" s="1074"/>
      <c r="M230" s="1074"/>
      <c r="N230" s="1074"/>
      <c r="O230" s="1074"/>
      <c r="P230" s="1074"/>
      <c r="Q230" s="1074"/>
      <c r="R230" s="1074"/>
    </row>
    <row r="231" spans="1:18" ht="15" x14ac:dyDescent="0.2">
      <c r="A231" s="1074"/>
      <c r="B231" s="1074"/>
      <c r="C231" s="1074"/>
      <c r="D231" s="1076"/>
      <c r="E231" s="1074"/>
      <c r="F231" s="1074"/>
      <c r="G231" s="1074"/>
      <c r="H231" s="1074"/>
      <c r="I231" s="1074"/>
      <c r="J231" s="1074"/>
      <c r="K231" s="1074"/>
      <c r="L231" s="1074"/>
      <c r="M231" s="1074"/>
      <c r="N231" s="1074"/>
      <c r="O231" s="1074"/>
      <c r="P231" s="1074"/>
      <c r="Q231" s="1074"/>
      <c r="R231" s="1074"/>
    </row>
    <row r="232" spans="1:18" ht="15" x14ac:dyDescent="0.2">
      <c r="A232" s="1074"/>
      <c r="B232" s="1074"/>
      <c r="C232" s="1074"/>
      <c r="D232" s="1076"/>
      <c r="E232" s="1074"/>
      <c r="F232" s="1074"/>
      <c r="G232" s="1074"/>
      <c r="H232" s="1074"/>
      <c r="I232" s="1074"/>
      <c r="J232" s="1074"/>
      <c r="K232" s="1074"/>
      <c r="L232" s="1074"/>
      <c r="M232" s="1074"/>
      <c r="N232" s="1074"/>
      <c r="O232" s="1074"/>
      <c r="P232" s="1074"/>
      <c r="Q232" s="1074"/>
      <c r="R232" s="1074"/>
    </row>
  </sheetData>
  <autoFilter ref="R1:R228"/>
  <mergeCells count="27">
    <mergeCell ref="A227:E227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R5:R6"/>
    <mergeCell ref="Q5:Q6"/>
    <mergeCell ref="I5:M5"/>
    <mergeCell ref="N5:N6"/>
    <mergeCell ref="O5:O6"/>
    <mergeCell ref="A218:C218"/>
    <mergeCell ref="A220:E220"/>
    <mergeCell ref="A222:E222"/>
    <mergeCell ref="A221:E221"/>
    <mergeCell ref="A226:E226"/>
    <mergeCell ref="O221:Q221"/>
    <mergeCell ref="O226:Q226"/>
    <mergeCell ref="O227:Q227"/>
    <mergeCell ref="O220:Q220"/>
    <mergeCell ref="H5:H6"/>
    <mergeCell ref="P5:P6"/>
  </mergeCells>
  <printOptions horizontalCentered="1"/>
  <pageMargins left="0.25" right="1.1599999999999999" top="0.511811023622047" bottom="0.511811023622047" header="1.2992125984252001" footer="0.78740157480314998"/>
  <pageSetup paperSize="5" scale="50" fitToWidth="2" orientation="landscape" horizontalDpi="4294967292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4"/>
  <sheetViews>
    <sheetView topLeftCell="A10" zoomScale="70" zoomScaleNormal="70" workbookViewId="0">
      <selection activeCell="J44" sqref="J44:L44"/>
    </sheetView>
  </sheetViews>
  <sheetFormatPr defaultRowHeight="15" x14ac:dyDescent="0.3"/>
  <cols>
    <col min="1" max="1" width="4.85546875" style="3" customWidth="1"/>
    <col min="2" max="2" width="9.42578125" style="3" customWidth="1"/>
    <col min="3" max="3" width="55.5703125" style="3" customWidth="1"/>
    <col min="4" max="4" width="8.7109375" style="11" customWidth="1"/>
    <col min="5" max="5" width="12.7109375" style="3" customWidth="1"/>
    <col min="6" max="6" width="20.28515625" style="3" bestFit="1" customWidth="1"/>
    <col min="7" max="7" width="9.140625" style="3" customWidth="1"/>
    <col min="8" max="8" width="21" style="3" customWidth="1"/>
    <col min="9" max="9" width="9.28515625" style="3" customWidth="1"/>
    <col min="10" max="10" width="21.28515625" style="3" bestFit="1" customWidth="1"/>
    <col min="11" max="11" width="9" style="3" customWidth="1"/>
    <col min="12" max="12" width="14.5703125" style="3" customWidth="1"/>
    <col min="13" max="13" width="22.28515625" style="3" customWidth="1"/>
    <col min="14" max="14" width="10.28515625" style="3" hidden="1" customWidth="1"/>
    <col min="15" max="15" width="9.140625" style="3" hidden="1" customWidth="1"/>
    <col min="16" max="16" width="20" style="3" hidden="1" customWidth="1"/>
    <col min="17" max="17" width="9.140625" style="3" hidden="1" customWidth="1"/>
    <col min="18" max="18" width="15.140625" style="3" hidden="1" customWidth="1"/>
    <col min="19" max="19" width="9.140625" style="3" hidden="1" customWidth="1"/>
    <col min="20" max="20" width="14.7109375" style="3" hidden="1" customWidth="1"/>
    <col min="21" max="21" width="9.140625" style="3" hidden="1" customWidth="1"/>
    <col min="22" max="22" width="10" style="3" hidden="1" customWidth="1"/>
    <col min="23" max="23" width="16.7109375" style="3" hidden="1" customWidth="1"/>
    <col min="24" max="24" width="9.28515625" style="3" customWidth="1"/>
    <col min="25" max="25" width="9.7109375" style="3" customWidth="1"/>
    <col min="26" max="27" width="9.28515625" style="3" customWidth="1"/>
    <col min="28" max="28" width="20.7109375" style="3" customWidth="1"/>
    <col min="29" max="29" width="9.28515625" style="3" bestFit="1" customWidth="1"/>
    <col min="30" max="30" width="16.5703125" style="3" bestFit="1" customWidth="1"/>
    <col min="31" max="31" width="9.28515625" style="3" bestFit="1" customWidth="1"/>
    <col min="32" max="32" width="9.7109375" style="3" bestFit="1" customWidth="1"/>
    <col min="33" max="33" width="15.42578125" style="3" bestFit="1" customWidth="1"/>
    <col min="34" max="16384" width="9.140625" style="3"/>
  </cols>
  <sheetData>
    <row r="1" spans="1:33" ht="16.5" x14ac:dyDescent="0.3">
      <c r="A1" s="1109" t="s">
        <v>10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33" ht="16.5" x14ac:dyDescent="0.3">
      <c r="A2" s="1109" t="s">
        <v>762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</row>
    <row r="3" spans="1:33" ht="16.5" x14ac:dyDescent="0.3">
      <c r="A3" s="1109" t="s">
        <v>780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</row>
    <row r="4" spans="1:33" ht="16.5" x14ac:dyDescent="0.3">
      <c r="A4" s="1109" t="s">
        <v>764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</row>
    <row r="5" spans="1:33" ht="15" customHeight="1" thickBot="1" x14ac:dyDescent="0.35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</row>
    <row r="6" spans="1:33" ht="15.75" customHeight="1" thickTop="1" x14ac:dyDescent="0.3">
      <c r="A6" s="1110" t="s">
        <v>0</v>
      </c>
      <c r="B6" s="1110" t="s">
        <v>9</v>
      </c>
      <c r="C6" s="1113" t="s">
        <v>11</v>
      </c>
      <c r="D6" s="1116" t="s">
        <v>781</v>
      </c>
      <c r="E6" s="1117"/>
      <c r="F6" s="1118"/>
      <c r="G6" s="1122" t="s">
        <v>12</v>
      </c>
      <c r="H6" s="1123"/>
      <c r="I6" s="1123"/>
      <c r="J6" s="1124"/>
      <c r="K6" s="1116" t="s">
        <v>766</v>
      </c>
      <c r="L6" s="1117"/>
      <c r="M6" s="1118"/>
    </row>
    <row r="7" spans="1:33" x14ac:dyDescent="0.3">
      <c r="A7" s="1111"/>
      <c r="B7" s="1111"/>
      <c r="C7" s="1114"/>
      <c r="D7" s="1119"/>
      <c r="E7" s="1120"/>
      <c r="F7" s="1121"/>
      <c r="G7" s="1125" t="s">
        <v>13</v>
      </c>
      <c r="H7" s="1126"/>
      <c r="I7" s="1125" t="s">
        <v>14</v>
      </c>
      <c r="J7" s="1126"/>
      <c r="K7" s="1119"/>
      <c r="L7" s="1120"/>
      <c r="M7" s="1121"/>
    </row>
    <row r="8" spans="1:33" ht="25.5" x14ac:dyDescent="0.3">
      <c r="A8" s="1112"/>
      <c r="B8" s="1112"/>
      <c r="C8" s="1115"/>
      <c r="D8" s="30" t="s">
        <v>1</v>
      </c>
      <c r="E8" s="30" t="s">
        <v>15</v>
      </c>
      <c r="F8" s="30" t="s">
        <v>318</v>
      </c>
      <c r="G8" s="30" t="s">
        <v>1</v>
      </c>
      <c r="H8" s="30" t="s">
        <v>318</v>
      </c>
      <c r="I8" s="30" t="s">
        <v>1</v>
      </c>
      <c r="J8" s="30" t="s">
        <v>16</v>
      </c>
      <c r="K8" s="30" t="s">
        <v>1</v>
      </c>
      <c r="L8" s="30" t="s">
        <v>15</v>
      </c>
      <c r="M8" s="30" t="s">
        <v>16</v>
      </c>
    </row>
    <row r="9" spans="1:33" x14ac:dyDescent="0.3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</row>
    <row r="10" spans="1:33" x14ac:dyDescent="0.3">
      <c r="A10" s="32">
        <v>1</v>
      </c>
      <c r="B10" s="33" t="s">
        <v>17</v>
      </c>
      <c r="C10" s="34" t="s">
        <v>18</v>
      </c>
      <c r="D10" s="35">
        <f>+D11</f>
        <v>0</v>
      </c>
      <c r="E10" s="36" t="s">
        <v>619</v>
      </c>
      <c r="F10" s="37">
        <f t="shared" ref="F10:K10" si="0">+F11</f>
        <v>0</v>
      </c>
      <c r="G10" s="38">
        <f t="shared" si="0"/>
        <v>0</v>
      </c>
      <c r="H10" s="37">
        <f t="shared" si="0"/>
        <v>0</v>
      </c>
      <c r="I10" s="38">
        <f t="shared" si="0"/>
        <v>0</v>
      </c>
      <c r="J10" s="37">
        <f t="shared" si="0"/>
        <v>0</v>
      </c>
      <c r="K10" s="38">
        <f t="shared" si="0"/>
        <v>0</v>
      </c>
      <c r="L10" s="36" t="s">
        <v>619</v>
      </c>
      <c r="M10" s="37">
        <f>+M11</f>
        <v>0</v>
      </c>
    </row>
    <row r="11" spans="1:33" x14ac:dyDescent="0.3">
      <c r="A11" s="40">
        <v>2</v>
      </c>
      <c r="B11" s="40" t="s">
        <v>19</v>
      </c>
      <c r="C11" s="41" t="s">
        <v>20</v>
      </c>
      <c r="D11" s="42">
        <v>0</v>
      </c>
      <c r="E11" s="43" t="s">
        <v>619</v>
      </c>
      <c r="F11" s="317">
        <v>0</v>
      </c>
      <c r="G11" s="44">
        <v>0</v>
      </c>
      <c r="H11" s="44">
        <v>0</v>
      </c>
      <c r="I11" s="44">
        <v>0</v>
      </c>
      <c r="J11" s="44">
        <v>0</v>
      </c>
      <c r="K11" s="136">
        <f t="shared" ref="K11" si="1">+D11-G11+I11</f>
        <v>0</v>
      </c>
      <c r="L11" s="43" t="s">
        <v>619</v>
      </c>
      <c r="M11" s="318">
        <f t="shared" ref="M11" si="2">+F11-H11+J11</f>
        <v>0</v>
      </c>
    </row>
    <row r="12" spans="1:33" x14ac:dyDescent="0.3">
      <c r="A12" s="32">
        <v>3</v>
      </c>
      <c r="B12" s="33" t="s">
        <v>21</v>
      </c>
      <c r="C12" s="34" t="s">
        <v>22</v>
      </c>
      <c r="D12" s="35">
        <f>D13+D14+D17+D18</f>
        <v>312</v>
      </c>
      <c r="E12" s="56" t="s">
        <v>620</v>
      </c>
      <c r="F12" s="37">
        <f>F13+F14+F17+F18</f>
        <v>465517128</v>
      </c>
      <c r="G12" s="55"/>
      <c r="H12" s="312"/>
      <c r="I12" s="55">
        <v>0</v>
      </c>
      <c r="J12" s="312">
        <f>SUM(J13:J21)</f>
        <v>0</v>
      </c>
      <c r="K12" s="55">
        <f>SUM(K13:K21)</f>
        <v>312</v>
      </c>
      <c r="L12" s="56" t="s">
        <v>620</v>
      </c>
      <c r="M12" s="37">
        <f>SUM(M13:M21)</f>
        <v>465517128</v>
      </c>
    </row>
    <row r="13" spans="1:33" x14ac:dyDescent="0.3">
      <c r="A13" s="40">
        <v>4</v>
      </c>
      <c r="B13" s="40" t="s">
        <v>23</v>
      </c>
      <c r="C13" s="22" t="s">
        <v>24</v>
      </c>
      <c r="D13" s="134">
        <v>1</v>
      </c>
      <c r="E13" s="45" t="s">
        <v>620</v>
      </c>
      <c r="F13" s="316">
        <v>42681000</v>
      </c>
      <c r="G13" s="46"/>
      <c r="H13" s="318"/>
      <c r="I13" s="46"/>
      <c r="J13" s="318"/>
      <c r="K13" s="136">
        <f>+D13-G13+I13</f>
        <v>1</v>
      </c>
      <c r="L13" s="45" t="s">
        <v>620</v>
      </c>
      <c r="M13" s="318">
        <f>+F13-H13+J13</f>
        <v>42681000</v>
      </c>
      <c r="N13" s="131" t="e">
        <f>+#REF!+'REKAP MUTASI EKSTRA'!D13+'REKAP ASET LAIN LAIN'!D13</f>
        <v>#REF!</v>
      </c>
      <c r="O13" s="131" t="e">
        <f>+#REF!+'REKAP MUTASI EKSTRA'!E13+'REKAP ASET LAIN LAIN'!E13</f>
        <v>#REF!</v>
      </c>
      <c r="P13" s="131" t="e">
        <f>+#REF!+'REKAP MUTASI EKSTRA'!F13+'REKAP ASET LAIN LAIN'!F13</f>
        <v>#REF!</v>
      </c>
      <c r="Q13" s="131" t="e">
        <f>+#REF!+'REKAP MUTASI EKSTRA'!G13+'REKAP ASET LAIN LAIN'!G13</f>
        <v>#REF!</v>
      </c>
      <c r="R13" s="131" t="e">
        <f>+#REF!+'REKAP MUTASI EKSTRA'!H13+'REKAP ASET LAIN LAIN'!H13</f>
        <v>#REF!</v>
      </c>
      <c r="S13" s="131" t="e">
        <f>+#REF!+'REKAP MUTASI EKSTRA'!I13+'REKAP ASET LAIN LAIN'!I13</f>
        <v>#REF!</v>
      </c>
      <c r="T13" s="131" t="e">
        <f>+#REF!+'REKAP MUTASI EKSTRA'!J13+'REKAP ASET LAIN LAIN'!J13</f>
        <v>#REF!</v>
      </c>
      <c r="U13" s="131" t="e">
        <f>+#REF!+'REKAP MUTASI EKSTRA'!K13+'REKAP ASET LAIN LAIN'!K13</f>
        <v>#REF!</v>
      </c>
      <c r="V13" s="131" t="e">
        <f>+#REF!+'REKAP MUTASI EKSTRA'!L13+'REKAP ASET LAIN LAIN'!L13</f>
        <v>#REF!</v>
      </c>
      <c r="W13" s="131" t="e">
        <f>+#REF!+'REKAP MUTASI EKSTRA'!M13+'REKAP ASET LAIN LAIN'!M13</f>
        <v>#REF!</v>
      </c>
      <c r="X13" s="313"/>
      <c r="Y13" s="313"/>
      <c r="Z13" s="313"/>
      <c r="AA13" s="313"/>
      <c r="AB13" s="313">
        <v>42681000</v>
      </c>
      <c r="AC13" s="313"/>
      <c r="AD13" s="313"/>
      <c r="AE13" s="313"/>
      <c r="AF13" s="313"/>
      <c r="AG13" s="313"/>
    </row>
    <row r="14" spans="1:33" x14ac:dyDescent="0.3">
      <c r="A14" s="40">
        <v>5</v>
      </c>
      <c r="B14" s="40" t="s">
        <v>25</v>
      </c>
      <c r="C14" s="22" t="s">
        <v>26</v>
      </c>
      <c r="D14" s="54">
        <v>8</v>
      </c>
      <c r="E14" s="53" t="s">
        <v>621</v>
      </c>
      <c r="F14" s="316">
        <v>248993600</v>
      </c>
      <c r="G14" s="46"/>
      <c r="H14" s="319"/>
      <c r="I14" s="54"/>
      <c r="J14" s="316"/>
      <c r="K14" s="136">
        <f t="shared" ref="K14:K34" si="3">+D14-G14+I14</f>
        <v>8</v>
      </c>
      <c r="L14" s="53" t="s">
        <v>621</v>
      </c>
      <c r="M14" s="318">
        <f t="shared" ref="M14:M21" si="4">+F14-H14+J14</f>
        <v>248993600</v>
      </c>
      <c r="N14" s="131" t="e">
        <f>+#REF!+'REKAP MUTASI EKSTRA'!D14+'REKAP ASET LAIN LAIN'!D14</f>
        <v>#REF!</v>
      </c>
      <c r="O14" s="131" t="e">
        <f>+#REF!+'REKAP MUTASI EKSTRA'!E14+'REKAP ASET LAIN LAIN'!E14</f>
        <v>#REF!</v>
      </c>
      <c r="P14" s="131" t="e">
        <f>+#REF!+'REKAP MUTASI EKSTRA'!F14+'REKAP ASET LAIN LAIN'!F14</f>
        <v>#REF!</v>
      </c>
      <c r="Q14" s="131" t="e">
        <f>+#REF!+'REKAP MUTASI EKSTRA'!G14+'REKAP ASET LAIN LAIN'!G14</f>
        <v>#REF!</v>
      </c>
      <c r="R14" s="131" t="e">
        <f>+#REF!+'REKAP MUTASI EKSTRA'!H14+'REKAP ASET LAIN LAIN'!H14</f>
        <v>#REF!</v>
      </c>
      <c r="S14" s="131" t="e">
        <f>+#REF!+'REKAP MUTASI EKSTRA'!I14+'REKAP ASET LAIN LAIN'!I14</f>
        <v>#REF!</v>
      </c>
      <c r="T14" s="131" t="e">
        <f>+#REF!+'REKAP MUTASI EKSTRA'!J14+'REKAP ASET LAIN LAIN'!J14</f>
        <v>#REF!</v>
      </c>
      <c r="U14" s="131" t="e">
        <f>+#REF!+'REKAP MUTASI EKSTRA'!K14+'REKAP ASET LAIN LAIN'!K14</f>
        <v>#REF!</v>
      </c>
      <c r="V14" s="131" t="e">
        <f>+#REF!+'REKAP MUTASI EKSTRA'!L14+'REKAP ASET LAIN LAIN'!L14</f>
        <v>#REF!</v>
      </c>
      <c r="W14" s="131" t="e">
        <f>+#REF!+'REKAP MUTASI EKSTRA'!M14+'REKAP ASET LAIN LAIN'!M14</f>
        <v>#REF!</v>
      </c>
      <c r="X14" s="313"/>
      <c r="Y14" s="313"/>
      <c r="Z14" s="313"/>
      <c r="AA14" s="313"/>
      <c r="AB14" s="313">
        <v>248993600</v>
      </c>
      <c r="AC14" s="313"/>
      <c r="AD14" s="313"/>
      <c r="AE14" s="313"/>
      <c r="AF14" s="313"/>
      <c r="AG14" s="313"/>
    </row>
    <row r="15" spans="1:33" x14ac:dyDescent="0.3">
      <c r="A15" s="40">
        <v>6</v>
      </c>
      <c r="B15" s="40" t="s">
        <v>27</v>
      </c>
      <c r="C15" s="22" t="s">
        <v>28</v>
      </c>
      <c r="D15" s="134">
        <v>0</v>
      </c>
      <c r="E15" s="53" t="s">
        <v>621</v>
      </c>
      <c r="F15" s="317">
        <v>0</v>
      </c>
      <c r="G15" s="46"/>
      <c r="H15" s="318"/>
      <c r="I15" s="44"/>
      <c r="J15" s="317"/>
      <c r="K15" s="136">
        <f t="shared" si="3"/>
        <v>0</v>
      </c>
      <c r="L15" s="53" t="s">
        <v>621</v>
      </c>
      <c r="M15" s="318">
        <f t="shared" si="4"/>
        <v>0</v>
      </c>
      <c r="N15" s="131" t="e">
        <f>+#REF!+'REKAP MUTASI EKSTRA'!D15+'REKAP ASET LAIN LAIN'!D15</f>
        <v>#REF!</v>
      </c>
      <c r="O15" s="131" t="e">
        <f>+#REF!+'REKAP MUTASI EKSTRA'!E15+'REKAP ASET LAIN LAIN'!E15</f>
        <v>#REF!</v>
      </c>
      <c r="P15" s="131" t="e">
        <f>+#REF!+'REKAP MUTASI EKSTRA'!F15+'REKAP ASET LAIN LAIN'!F15</f>
        <v>#REF!</v>
      </c>
      <c r="Q15" s="131" t="e">
        <f>+#REF!+'REKAP MUTASI EKSTRA'!G15+'REKAP ASET LAIN LAIN'!G15</f>
        <v>#REF!</v>
      </c>
      <c r="R15" s="131" t="e">
        <f>+#REF!+'REKAP MUTASI EKSTRA'!H15+'REKAP ASET LAIN LAIN'!H15</f>
        <v>#REF!</v>
      </c>
      <c r="S15" s="131" t="e">
        <f>+#REF!+'REKAP MUTASI EKSTRA'!I15+'REKAP ASET LAIN LAIN'!I15</f>
        <v>#REF!</v>
      </c>
      <c r="T15" s="131" t="e">
        <f>+#REF!+'REKAP MUTASI EKSTRA'!J15+'REKAP ASET LAIN LAIN'!J15</f>
        <v>#REF!</v>
      </c>
      <c r="U15" s="131" t="e">
        <f>+#REF!+'REKAP MUTASI EKSTRA'!K15+'REKAP ASET LAIN LAIN'!K15</f>
        <v>#REF!</v>
      </c>
      <c r="V15" s="131" t="e">
        <f>+#REF!+'REKAP MUTASI EKSTRA'!L15+'REKAP ASET LAIN LAIN'!L15</f>
        <v>#REF!</v>
      </c>
      <c r="W15" s="131" t="e">
        <f>+#REF!+'REKAP MUTASI EKSTRA'!M15+'REKAP ASET LAIN LAIN'!M15</f>
        <v>#REF!</v>
      </c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</row>
    <row r="16" spans="1:33" x14ac:dyDescent="0.3">
      <c r="A16" s="40">
        <v>7</v>
      </c>
      <c r="B16" s="40" t="s">
        <v>29</v>
      </c>
      <c r="C16" s="22" t="s">
        <v>30</v>
      </c>
      <c r="D16" s="134">
        <v>0</v>
      </c>
      <c r="E16" s="53" t="s">
        <v>620</v>
      </c>
      <c r="F16" s="317">
        <v>0</v>
      </c>
      <c r="G16" s="46"/>
      <c r="H16" s="318"/>
      <c r="I16" s="44"/>
      <c r="J16" s="317"/>
      <c r="K16" s="136">
        <f t="shared" si="3"/>
        <v>0</v>
      </c>
      <c r="L16" s="53" t="s">
        <v>620</v>
      </c>
      <c r="M16" s="318">
        <f t="shared" si="4"/>
        <v>0</v>
      </c>
      <c r="N16" s="131" t="e">
        <f>+#REF!+'REKAP MUTASI EKSTRA'!D16+'REKAP ASET LAIN LAIN'!D16</f>
        <v>#REF!</v>
      </c>
      <c r="O16" s="131" t="e">
        <f>+#REF!+'REKAP MUTASI EKSTRA'!E16+'REKAP ASET LAIN LAIN'!E16</f>
        <v>#REF!</v>
      </c>
      <c r="P16" s="131" t="e">
        <f>+#REF!+'REKAP MUTASI EKSTRA'!F16+'REKAP ASET LAIN LAIN'!F16</f>
        <v>#REF!</v>
      </c>
      <c r="Q16" s="131" t="e">
        <f>+#REF!+'REKAP MUTASI EKSTRA'!G16+'REKAP ASET LAIN LAIN'!G16</f>
        <v>#REF!</v>
      </c>
      <c r="R16" s="131" t="e">
        <f>+#REF!+'REKAP MUTASI EKSTRA'!H16+'REKAP ASET LAIN LAIN'!H16</f>
        <v>#REF!</v>
      </c>
      <c r="S16" s="131" t="e">
        <f>+#REF!+'REKAP MUTASI EKSTRA'!I16+'REKAP ASET LAIN LAIN'!I16</f>
        <v>#REF!</v>
      </c>
      <c r="T16" s="131" t="e">
        <f>+#REF!+'REKAP MUTASI EKSTRA'!J16+'REKAP ASET LAIN LAIN'!J16</f>
        <v>#REF!</v>
      </c>
      <c r="U16" s="131" t="e">
        <f>+#REF!+'REKAP MUTASI EKSTRA'!K16+'REKAP ASET LAIN LAIN'!K16</f>
        <v>#REF!</v>
      </c>
      <c r="V16" s="131" t="e">
        <f>+#REF!+'REKAP MUTASI EKSTRA'!L16+'REKAP ASET LAIN LAIN'!L16</f>
        <v>#REF!</v>
      </c>
      <c r="W16" s="131" t="e">
        <f>+#REF!+'REKAP MUTASI EKSTRA'!M16+'REKAP ASET LAIN LAIN'!M16</f>
        <v>#REF!</v>
      </c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</row>
    <row r="17" spans="1:33" x14ac:dyDescent="0.3">
      <c r="A17" s="40">
        <v>8</v>
      </c>
      <c r="B17" s="40" t="s">
        <v>31</v>
      </c>
      <c r="C17" s="22" t="s">
        <v>32</v>
      </c>
      <c r="D17" s="137">
        <v>295</v>
      </c>
      <c r="E17" s="53" t="s">
        <v>621</v>
      </c>
      <c r="F17" s="320">
        <v>154278778</v>
      </c>
      <c r="G17" s="46"/>
      <c r="H17" s="319"/>
      <c r="I17" s="54">
        <v>0</v>
      </c>
      <c r="J17" s="316">
        <v>0</v>
      </c>
      <c r="K17" s="136">
        <f>+D17-G17+I17</f>
        <v>295</v>
      </c>
      <c r="L17" s="53" t="s">
        <v>621</v>
      </c>
      <c r="M17" s="318">
        <f>+F17-H17+J17</f>
        <v>154278778</v>
      </c>
      <c r="N17" s="131" t="e">
        <f>+#REF!+'REKAP MUTASI EKSTRA'!D17+'REKAP ASET LAIN LAIN'!D17</f>
        <v>#REF!</v>
      </c>
      <c r="O17" s="131" t="e">
        <f>+#REF!+'REKAP MUTASI EKSTRA'!E17+'REKAP ASET LAIN LAIN'!E17</f>
        <v>#REF!</v>
      </c>
      <c r="P17" s="131" t="e">
        <f>+#REF!+'REKAP MUTASI EKSTRA'!F17+'REKAP ASET LAIN LAIN'!F17</f>
        <v>#REF!</v>
      </c>
      <c r="Q17" s="131" t="e">
        <f>+#REF!+'REKAP MUTASI EKSTRA'!G17+'REKAP ASET LAIN LAIN'!G17</f>
        <v>#REF!</v>
      </c>
      <c r="R17" s="131" t="e">
        <f>+#REF!+'REKAP MUTASI EKSTRA'!H17+'REKAP ASET LAIN LAIN'!H17</f>
        <v>#REF!</v>
      </c>
      <c r="S17" s="131" t="e">
        <f>+#REF!+'REKAP MUTASI EKSTRA'!I17+'REKAP ASET LAIN LAIN'!I17</f>
        <v>#REF!</v>
      </c>
      <c r="T17" s="131" t="e">
        <f>+#REF!+'REKAP MUTASI EKSTRA'!J17+'REKAP ASET LAIN LAIN'!J17</f>
        <v>#REF!</v>
      </c>
      <c r="U17" s="131" t="e">
        <f>+#REF!+'REKAP MUTASI EKSTRA'!K17+'REKAP ASET LAIN LAIN'!K17</f>
        <v>#REF!</v>
      </c>
      <c r="V17" s="131" t="e">
        <f>+#REF!+'REKAP MUTASI EKSTRA'!L17+'REKAP ASET LAIN LAIN'!L17</f>
        <v>#REF!</v>
      </c>
      <c r="W17" s="131" t="e">
        <f>+#REF!+'REKAP MUTASI EKSTRA'!M17+'REKAP ASET LAIN LAIN'!M17</f>
        <v>#REF!</v>
      </c>
      <c r="X17" s="313"/>
      <c r="Y17" s="313"/>
      <c r="Z17" s="313"/>
      <c r="AA17" s="313"/>
      <c r="AB17" s="313">
        <v>1154278778</v>
      </c>
      <c r="AC17" s="313"/>
      <c r="AD17" s="313"/>
      <c r="AE17" s="313"/>
      <c r="AF17" s="313"/>
      <c r="AG17" s="313"/>
    </row>
    <row r="18" spans="1:33" x14ac:dyDescent="0.3">
      <c r="A18" s="40">
        <v>9</v>
      </c>
      <c r="B18" s="40" t="s">
        <v>33</v>
      </c>
      <c r="C18" s="22" t="s">
        <v>34</v>
      </c>
      <c r="D18" s="135">
        <v>8</v>
      </c>
      <c r="E18" s="53" t="s">
        <v>621</v>
      </c>
      <c r="F18" s="316">
        <v>19563750</v>
      </c>
      <c r="G18" s="46"/>
      <c r="H18" s="47"/>
      <c r="I18" s="66"/>
      <c r="J18" s="318"/>
      <c r="K18" s="136">
        <f t="shared" si="3"/>
        <v>8</v>
      </c>
      <c r="L18" s="53" t="s">
        <v>621</v>
      </c>
      <c r="M18" s="318">
        <f t="shared" si="4"/>
        <v>19563750</v>
      </c>
      <c r="N18" s="131" t="e">
        <f>+#REF!+'REKAP MUTASI EKSTRA'!D18+'REKAP ASET LAIN LAIN'!D18</f>
        <v>#REF!</v>
      </c>
      <c r="O18" s="131" t="e">
        <f>+#REF!+'REKAP MUTASI EKSTRA'!E18+'REKAP ASET LAIN LAIN'!E18</f>
        <v>#REF!</v>
      </c>
      <c r="P18" s="131" t="e">
        <f>+#REF!+'REKAP MUTASI EKSTRA'!F18+'REKAP ASET LAIN LAIN'!F18</f>
        <v>#REF!</v>
      </c>
      <c r="Q18" s="131" t="e">
        <f>+#REF!+'REKAP MUTASI EKSTRA'!G18+'REKAP ASET LAIN LAIN'!G18</f>
        <v>#REF!</v>
      </c>
      <c r="R18" s="131" t="e">
        <f>+#REF!+'REKAP MUTASI EKSTRA'!H18+'REKAP ASET LAIN LAIN'!H18</f>
        <v>#REF!</v>
      </c>
      <c r="S18" s="131" t="e">
        <f>+#REF!+'REKAP MUTASI EKSTRA'!I18+'REKAP ASET LAIN LAIN'!I18</f>
        <v>#REF!</v>
      </c>
      <c r="T18" s="131" t="e">
        <f>+#REF!+'REKAP MUTASI EKSTRA'!J18+'REKAP ASET LAIN LAIN'!J18</f>
        <v>#REF!</v>
      </c>
      <c r="U18" s="131" t="e">
        <f>+#REF!+'REKAP MUTASI EKSTRA'!K18+'REKAP ASET LAIN LAIN'!K18</f>
        <v>#REF!</v>
      </c>
      <c r="V18" s="131" t="e">
        <f>+#REF!+'REKAP MUTASI EKSTRA'!L18+'REKAP ASET LAIN LAIN'!L18</f>
        <v>#REF!</v>
      </c>
      <c r="W18" s="131" t="e">
        <f>+#REF!+'REKAP MUTASI EKSTRA'!M18+'REKAP ASET LAIN LAIN'!M18</f>
        <v>#REF!</v>
      </c>
      <c r="X18" s="313"/>
      <c r="Y18" s="313"/>
      <c r="Z18" s="313"/>
      <c r="AA18" s="313"/>
      <c r="AB18" s="313">
        <v>19563750</v>
      </c>
      <c r="AC18" s="313"/>
      <c r="AD18" s="313"/>
      <c r="AE18" s="313"/>
      <c r="AF18" s="313"/>
      <c r="AG18" s="313"/>
    </row>
    <row r="19" spans="1:33" x14ac:dyDescent="0.3">
      <c r="A19" s="40">
        <v>10</v>
      </c>
      <c r="B19" s="40" t="s">
        <v>35</v>
      </c>
      <c r="C19" s="22" t="s">
        <v>36</v>
      </c>
      <c r="D19" s="44">
        <v>0</v>
      </c>
      <c r="E19" s="45" t="s">
        <v>621</v>
      </c>
      <c r="F19" s="317">
        <v>0</v>
      </c>
      <c r="G19" s="44"/>
      <c r="H19" s="44"/>
      <c r="I19" s="44">
        <v>0</v>
      </c>
      <c r="J19" s="317">
        <v>0</v>
      </c>
      <c r="K19" s="136">
        <f t="shared" si="3"/>
        <v>0</v>
      </c>
      <c r="L19" s="45" t="s">
        <v>621</v>
      </c>
      <c r="M19" s="318">
        <f t="shared" si="4"/>
        <v>0</v>
      </c>
      <c r="N19" s="131" t="e">
        <f>+#REF!+'REKAP MUTASI EKSTRA'!D19+'REKAP ASET LAIN LAIN'!D19</f>
        <v>#REF!</v>
      </c>
      <c r="O19" s="131" t="e">
        <f>+#REF!+'REKAP MUTASI EKSTRA'!E19+'REKAP ASET LAIN LAIN'!E19</f>
        <v>#REF!</v>
      </c>
      <c r="P19" s="131" t="e">
        <f>+#REF!+'REKAP MUTASI EKSTRA'!F19+'REKAP ASET LAIN LAIN'!F19</f>
        <v>#REF!</v>
      </c>
      <c r="Q19" s="131" t="e">
        <f>+#REF!+'REKAP MUTASI EKSTRA'!G19+'REKAP ASET LAIN LAIN'!G19</f>
        <v>#REF!</v>
      </c>
      <c r="R19" s="131" t="e">
        <f>+#REF!+'REKAP MUTASI EKSTRA'!H19+'REKAP ASET LAIN LAIN'!H19</f>
        <v>#REF!</v>
      </c>
      <c r="S19" s="131" t="e">
        <f>+#REF!+'REKAP MUTASI EKSTRA'!I19+'REKAP ASET LAIN LAIN'!I19</f>
        <v>#REF!</v>
      </c>
      <c r="T19" s="131" t="e">
        <f>+#REF!+'REKAP MUTASI EKSTRA'!J19+'REKAP ASET LAIN LAIN'!J19</f>
        <v>#REF!</v>
      </c>
      <c r="U19" s="131" t="e">
        <f>+#REF!+'REKAP MUTASI EKSTRA'!K19+'REKAP ASET LAIN LAIN'!K19</f>
        <v>#REF!</v>
      </c>
      <c r="V19" s="131" t="e">
        <f>+#REF!+'REKAP MUTASI EKSTRA'!L19+'REKAP ASET LAIN LAIN'!L19</f>
        <v>#REF!</v>
      </c>
      <c r="W19" s="131" t="e">
        <f>+#REF!+'REKAP MUTASI EKSTRA'!M19+'REKAP ASET LAIN LAIN'!M19</f>
        <v>#REF!</v>
      </c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</row>
    <row r="20" spans="1:33" x14ac:dyDescent="0.3">
      <c r="A20" s="40">
        <v>11</v>
      </c>
      <c r="B20" s="40" t="s">
        <v>37</v>
      </c>
      <c r="C20" s="22" t="s">
        <v>38</v>
      </c>
      <c r="D20" s="44">
        <v>0</v>
      </c>
      <c r="E20" s="43" t="s">
        <v>621</v>
      </c>
      <c r="F20" s="317">
        <v>0</v>
      </c>
      <c r="G20" s="44">
        <v>0</v>
      </c>
      <c r="H20" s="44">
        <v>0</v>
      </c>
      <c r="I20" s="44">
        <v>0</v>
      </c>
      <c r="J20" s="317">
        <v>0</v>
      </c>
      <c r="K20" s="136">
        <f t="shared" si="3"/>
        <v>0</v>
      </c>
      <c r="L20" s="43" t="s">
        <v>621</v>
      </c>
      <c r="M20" s="318">
        <f t="shared" si="4"/>
        <v>0</v>
      </c>
      <c r="N20" s="131" t="e">
        <f>+#REF!+'REKAP MUTASI EKSTRA'!D20+'REKAP ASET LAIN LAIN'!D20</f>
        <v>#REF!</v>
      </c>
      <c r="O20" s="131" t="e">
        <f>+#REF!+'REKAP MUTASI EKSTRA'!E20+'REKAP ASET LAIN LAIN'!E20</f>
        <v>#REF!</v>
      </c>
      <c r="P20" s="131" t="e">
        <f>+#REF!+'REKAP MUTASI EKSTRA'!F20+'REKAP ASET LAIN LAIN'!F20</f>
        <v>#REF!</v>
      </c>
      <c r="Q20" s="131" t="e">
        <f>+#REF!+'REKAP MUTASI EKSTRA'!G20+'REKAP ASET LAIN LAIN'!G20</f>
        <v>#REF!</v>
      </c>
      <c r="R20" s="131" t="e">
        <f>+#REF!+'REKAP MUTASI EKSTRA'!H20+'REKAP ASET LAIN LAIN'!H20</f>
        <v>#REF!</v>
      </c>
      <c r="S20" s="131" t="e">
        <f>+#REF!+'REKAP MUTASI EKSTRA'!I20+'REKAP ASET LAIN LAIN'!I20</f>
        <v>#REF!</v>
      </c>
      <c r="T20" s="131" t="e">
        <f>+#REF!+'REKAP MUTASI EKSTRA'!J20+'REKAP ASET LAIN LAIN'!J20</f>
        <v>#REF!</v>
      </c>
      <c r="U20" s="131" t="e">
        <f>+#REF!+'REKAP MUTASI EKSTRA'!K20+'REKAP ASET LAIN LAIN'!K20</f>
        <v>#REF!</v>
      </c>
      <c r="V20" s="131" t="e">
        <f>+#REF!+'REKAP MUTASI EKSTRA'!L20+'REKAP ASET LAIN LAIN'!L20</f>
        <v>#REF!</v>
      </c>
      <c r="W20" s="131" t="e">
        <f>+#REF!+'REKAP MUTASI EKSTRA'!M20+'REKAP ASET LAIN LAIN'!M20</f>
        <v>#REF!</v>
      </c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</row>
    <row r="21" spans="1:33" x14ac:dyDescent="0.3">
      <c r="A21" s="40">
        <v>12</v>
      </c>
      <c r="B21" s="40" t="s">
        <v>39</v>
      </c>
      <c r="C21" s="22" t="s">
        <v>40</v>
      </c>
      <c r="D21" s="44">
        <v>0</v>
      </c>
      <c r="E21" s="43" t="s">
        <v>621</v>
      </c>
      <c r="F21" s="317">
        <v>0</v>
      </c>
      <c r="G21" s="44">
        <v>0</v>
      </c>
      <c r="H21" s="44">
        <v>0</v>
      </c>
      <c r="I21" s="44">
        <v>0</v>
      </c>
      <c r="J21" s="317">
        <v>0</v>
      </c>
      <c r="K21" s="136">
        <f t="shared" si="3"/>
        <v>0</v>
      </c>
      <c r="L21" s="43" t="s">
        <v>621</v>
      </c>
      <c r="M21" s="318">
        <f t="shared" si="4"/>
        <v>0</v>
      </c>
      <c r="N21" s="131" t="e">
        <f>+#REF!+'REKAP MUTASI EKSTRA'!D21+'REKAP ASET LAIN LAIN'!D21</f>
        <v>#REF!</v>
      </c>
      <c r="O21" s="131" t="e">
        <f>+#REF!+'REKAP MUTASI EKSTRA'!E21+'REKAP ASET LAIN LAIN'!E21</f>
        <v>#REF!</v>
      </c>
      <c r="P21" s="131" t="e">
        <f>+#REF!+'REKAP MUTASI EKSTRA'!F21+'REKAP ASET LAIN LAIN'!F21</f>
        <v>#REF!</v>
      </c>
      <c r="Q21" s="131" t="e">
        <f>+#REF!+'REKAP MUTASI EKSTRA'!G21+'REKAP ASET LAIN LAIN'!G21</f>
        <v>#REF!</v>
      </c>
      <c r="R21" s="131" t="e">
        <f>+#REF!+'REKAP MUTASI EKSTRA'!H21+'REKAP ASET LAIN LAIN'!H21</f>
        <v>#REF!</v>
      </c>
      <c r="S21" s="131" t="e">
        <f>+#REF!+'REKAP MUTASI EKSTRA'!I21+'REKAP ASET LAIN LAIN'!I21</f>
        <v>#REF!</v>
      </c>
      <c r="T21" s="131" t="e">
        <f>+#REF!+'REKAP MUTASI EKSTRA'!J21+'REKAP ASET LAIN LAIN'!J21</f>
        <v>#REF!</v>
      </c>
      <c r="U21" s="131" t="e">
        <f>+#REF!+'REKAP MUTASI EKSTRA'!K21+'REKAP ASET LAIN LAIN'!K21</f>
        <v>#REF!</v>
      </c>
      <c r="V21" s="131" t="e">
        <f>+#REF!+'REKAP MUTASI EKSTRA'!L21+'REKAP ASET LAIN LAIN'!L21</f>
        <v>#REF!</v>
      </c>
      <c r="W21" s="131" t="e">
        <f>+#REF!+'REKAP MUTASI EKSTRA'!M21+'REKAP ASET LAIN LAIN'!M21</f>
        <v>#REF!</v>
      </c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</row>
    <row r="22" spans="1:33" x14ac:dyDescent="0.3">
      <c r="A22" s="32">
        <v>13</v>
      </c>
      <c r="B22" s="33" t="s">
        <v>41</v>
      </c>
      <c r="C22" s="34" t="s">
        <v>42</v>
      </c>
      <c r="D22" s="38">
        <f>SUM(D23:D24)</f>
        <v>0</v>
      </c>
      <c r="E22" s="55" t="s">
        <v>621</v>
      </c>
      <c r="F22" s="37">
        <f t="shared" ref="F22:K22" si="5">SUM(F23:F24)</f>
        <v>0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37">
        <f t="shared" si="5"/>
        <v>0</v>
      </c>
      <c r="K22" s="38">
        <f t="shared" si="5"/>
        <v>0</v>
      </c>
      <c r="L22" s="55" t="s">
        <v>621</v>
      </c>
      <c r="M22" s="37">
        <f>SUM(M23:M24)</f>
        <v>0</v>
      </c>
    </row>
    <row r="23" spans="1:33" x14ac:dyDescent="0.3">
      <c r="A23" s="40">
        <v>14</v>
      </c>
      <c r="B23" s="40" t="s">
        <v>43</v>
      </c>
      <c r="C23" s="22" t="s">
        <v>44</v>
      </c>
      <c r="D23" s="44">
        <v>0</v>
      </c>
      <c r="E23" s="54" t="s">
        <v>621</v>
      </c>
      <c r="F23" s="317">
        <v>0</v>
      </c>
      <c r="G23" s="44">
        <v>0</v>
      </c>
      <c r="H23" s="44">
        <v>0</v>
      </c>
      <c r="I23" s="44">
        <v>0</v>
      </c>
      <c r="J23" s="44">
        <v>0</v>
      </c>
      <c r="K23" s="136">
        <f t="shared" si="3"/>
        <v>0</v>
      </c>
      <c r="L23" s="54" t="s">
        <v>621</v>
      </c>
      <c r="M23" s="318">
        <f t="shared" ref="M23:M24" si="6">+F23-H23+J23</f>
        <v>0</v>
      </c>
    </row>
    <row r="24" spans="1:33" x14ac:dyDescent="0.3">
      <c r="A24" s="40">
        <v>15</v>
      </c>
      <c r="B24" s="40" t="s">
        <v>45</v>
      </c>
      <c r="C24" s="22" t="s">
        <v>46</v>
      </c>
      <c r="D24" s="44">
        <v>0</v>
      </c>
      <c r="E24" s="43" t="s">
        <v>621</v>
      </c>
      <c r="F24" s="317">
        <v>0</v>
      </c>
      <c r="G24" s="44">
        <v>0</v>
      </c>
      <c r="H24" s="44">
        <v>0</v>
      </c>
      <c r="I24" s="44">
        <v>0</v>
      </c>
      <c r="J24" s="44">
        <v>0</v>
      </c>
      <c r="K24" s="136">
        <f t="shared" si="3"/>
        <v>0</v>
      </c>
      <c r="L24" s="43" t="s">
        <v>621</v>
      </c>
      <c r="M24" s="318">
        <f t="shared" si="6"/>
        <v>0</v>
      </c>
    </row>
    <row r="25" spans="1:33" x14ac:dyDescent="0.3">
      <c r="A25" s="32">
        <v>16</v>
      </c>
      <c r="B25" s="33" t="s">
        <v>47</v>
      </c>
      <c r="C25" s="34" t="s">
        <v>48</v>
      </c>
      <c r="D25" s="38">
        <f>SUM(D26:D29)</f>
        <v>0</v>
      </c>
      <c r="E25" s="36" t="s">
        <v>621</v>
      </c>
      <c r="F25" s="37">
        <f t="shared" ref="F25:K25" si="7">SUM(F26:F29)</f>
        <v>0</v>
      </c>
      <c r="G25" s="38">
        <f t="shared" si="7"/>
        <v>0</v>
      </c>
      <c r="H25" s="37">
        <f t="shared" si="7"/>
        <v>0</v>
      </c>
      <c r="I25" s="38">
        <f t="shared" si="7"/>
        <v>0</v>
      </c>
      <c r="J25" s="37">
        <f t="shared" si="7"/>
        <v>0</v>
      </c>
      <c r="K25" s="38">
        <f t="shared" si="7"/>
        <v>0</v>
      </c>
      <c r="L25" s="36" t="s">
        <v>621</v>
      </c>
      <c r="M25" s="37">
        <f>SUM(M26:M29)</f>
        <v>0</v>
      </c>
    </row>
    <row r="26" spans="1:33" x14ac:dyDescent="0.3">
      <c r="A26" s="40">
        <v>17</v>
      </c>
      <c r="B26" s="40" t="s">
        <v>49</v>
      </c>
      <c r="C26" s="22" t="s">
        <v>50</v>
      </c>
      <c r="D26" s="44">
        <v>0</v>
      </c>
      <c r="E26" s="43" t="s">
        <v>621</v>
      </c>
      <c r="F26" s="317">
        <v>0</v>
      </c>
      <c r="G26" s="44">
        <v>0</v>
      </c>
      <c r="H26" s="44">
        <v>0</v>
      </c>
      <c r="I26" s="44">
        <v>0</v>
      </c>
      <c r="J26" s="44">
        <v>0</v>
      </c>
      <c r="K26" s="136">
        <f t="shared" si="3"/>
        <v>0</v>
      </c>
      <c r="L26" s="43" t="s">
        <v>621</v>
      </c>
      <c r="M26" s="318">
        <f t="shared" ref="M26:M29" si="8">+F26-H26+J26</f>
        <v>0</v>
      </c>
    </row>
    <row r="27" spans="1:33" x14ac:dyDescent="0.3">
      <c r="A27" s="40">
        <v>18</v>
      </c>
      <c r="B27" s="40" t="s">
        <v>51</v>
      </c>
      <c r="C27" s="22" t="s">
        <v>52</v>
      </c>
      <c r="D27" s="44">
        <v>0</v>
      </c>
      <c r="E27" s="43" t="s">
        <v>621</v>
      </c>
      <c r="F27" s="317">
        <v>0</v>
      </c>
      <c r="G27" s="44">
        <v>0</v>
      </c>
      <c r="H27" s="44">
        <v>0</v>
      </c>
      <c r="I27" s="44">
        <v>0</v>
      </c>
      <c r="J27" s="44">
        <v>0</v>
      </c>
      <c r="K27" s="136">
        <f t="shared" si="3"/>
        <v>0</v>
      </c>
      <c r="L27" s="43" t="s">
        <v>621</v>
      </c>
      <c r="M27" s="318">
        <f t="shared" si="8"/>
        <v>0</v>
      </c>
    </row>
    <row r="28" spans="1:33" x14ac:dyDescent="0.3">
      <c r="A28" s="40">
        <v>19</v>
      </c>
      <c r="B28" s="40" t="s">
        <v>53</v>
      </c>
      <c r="C28" s="22" t="s">
        <v>54</v>
      </c>
      <c r="D28" s="44">
        <v>0</v>
      </c>
      <c r="E28" s="43" t="s">
        <v>621</v>
      </c>
      <c r="F28" s="317">
        <v>0</v>
      </c>
      <c r="G28" s="44">
        <v>0</v>
      </c>
      <c r="H28" s="44">
        <v>0</v>
      </c>
      <c r="I28" s="44">
        <v>0</v>
      </c>
      <c r="J28" s="44">
        <v>0</v>
      </c>
      <c r="K28" s="136">
        <f t="shared" si="3"/>
        <v>0</v>
      </c>
      <c r="L28" s="43" t="s">
        <v>621</v>
      </c>
      <c r="M28" s="318">
        <f t="shared" si="8"/>
        <v>0</v>
      </c>
    </row>
    <row r="29" spans="1:33" x14ac:dyDescent="0.3">
      <c r="A29" s="40">
        <v>20</v>
      </c>
      <c r="B29" s="40" t="s">
        <v>55</v>
      </c>
      <c r="C29" s="22" t="s">
        <v>56</v>
      </c>
      <c r="D29" s="44">
        <v>0</v>
      </c>
      <c r="E29" s="43" t="s">
        <v>621</v>
      </c>
      <c r="F29" s="317">
        <v>0</v>
      </c>
      <c r="G29" s="44">
        <v>0</v>
      </c>
      <c r="H29" s="44">
        <v>0</v>
      </c>
      <c r="I29" s="44">
        <v>0</v>
      </c>
      <c r="J29" s="44">
        <v>0</v>
      </c>
      <c r="K29" s="136">
        <f t="shared" si="3"/>
        <v>0</v>
      </c>
      <c r="L29" s="43" t="s">
        <v>621</v>
      </c>
      <c r="M29" s="318">
        <f t="shared" si="8"/>
        <v>0</v>
      </c>
    </row>
    <row r="30" spans="1:33" x14ac:dyDescent="0.3">
      <c r="A30" s="32">
        <v>21</v>
      </c>
      <c r="B30" s="33" t="s">
        <v>57</v>
      </c>
      <c r="C30" s="34" t="s">
        <v>58</v>
      </c>
      <c r="D30" s="38">
        <f>SUM(D31:D33)</f>
        <v>0</v>
      </c>
      <c r="E30" s="36" t="s">
        <v>620</v>
      </c>
      <c r="F30" s="37">
        <f t="shared" ref="F30:K30" si="9">SUM(F31:F33)</f>
        <v>0</v>
      </c>
      <c r="G30" s="38">
        <f t="shared" si="9"/>
        <v>0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0</v>
      </c>
      <c r="L30" s="36" t="s">
        <v>620</v>
      </c>
      <c r="M30" s="37">
        <f>SUM(M31:M33)</f>
        <v>0</v>
      </c>
    </row>
    <row r="31" spans="1:33" x14ac:dyDescent="0.3">
      <c r="A31" s="40">
        <v>22</v>
      </c>
      <c r="B31" s="40" t="s">
        <v>59</v>
      </c>
      <c r="C31" s="22" t="s">
        <v>60</v>
      </c>
      <c r="D31" s="44">
        <v>0</v>
      </c>
      <c r="E31" s="43" t="s">
        <v>620</v>
      </c>
      <c r="F31" s="317">
        <v>0</v>
      </c>
      <c r="G31" s="44">
        <v>0</v>
      </c>
      <c r="H31" s="44">
        <v>0</v>
      </c>
      <c r="I31" s="44">
        <v>0</v>
      </c>
      <c r="J31" s="44">
        <v>0</v>
      </c>
      <c r="K31" s="136">
        <f t="shared" si="3"/>
        <v>0</v>
      </c>
      <c r="L31" s="43" t="s">
        <v>620</v>
      </c>
      <c r="M31" s="318">
        <f t="shared" ref="M31:M34" si="10">+F31-H31+J31</f>
        <v>0</v>
      </c>
    </row>
    <row r="32" spans="1:33" x14ac:dyDescent="0.3">
      <c r="A32" s="40">
        <v>23</v>
      </c>
      <c r="B32" s="40" t="s">
        <v>61</v>
      </c>
      <c r="C32" s="22" t="s">
        <v>62</v>
      </c>
      <c r="D32" s="44">
        <v>0</v>
      </c>
      <c r="E32" s="43" t="s">
        <v>620</v>
      </c>
      <c r="F32" s="317">
        <v>0</v>
      </c>
      <c r="G32" s="44">
        <v>0</v>
      </c>
      <c r="H32" s="44">
        <v>0</v>
      </c>
      <c r="I32" s="44">
        <v>0</v>
      </c>
      <c r="J32" s="44">
        <v>0</v>
      </c>
      <c r="K32" s="136">
        <f t="shared" si="3"/>
        <v>0</v>
      </c>
      <c r="L32" s="43" t="s">
        <v>620</v>
      </c>
      <c r="M32" s="318">
        <f t="shared" si="10"/>
        <v>0</v>
      </c>
    </row>
    <row r="33" spans="1:28" x14ac:dyDescent="0.3">
      <c r="A33" s="40">
        <v>24</v>
      </c>
      <c r="B33" s="40" t="s">
        <v>63</v>
      </c>
      <c r="C33" s="22" t="s">
        <v>64</v>
      </c>
      <c r="D33" s="44">
        <v>0</v>
      </c>
      <c r="E33" s="43" t="s">
        <v>622</v>
      </c>
      <c r="F33" s="317">
        <v>0</v>
      </c>
      <c r="G33" s="44">
        <v>0</v>
      </c>
      <c r="H33" s="44">
        <v>0</v>
      </c>
      <c r="I33" s="44">
        <v>0</v>
      </c>
      <c r="J33" s="44">
        <v>0</v>
      </c>
      <c r="K33" s="136">
        <f t="shared" si="3"/>
        <v>0</v>
      </c>
      <c r="L33" s="43" t="s">
        <v>622</v>
      </c>
      <c r="M33" s="318">
        <f t="shared" si="10"/>
        <v>0</v>
      </c>
    </row>
    <row r="34" spans="1:28" x14ac:dyDescent="0.3">
      <c r="A34" s="40">
        <v>25</v>
      </c>
      <c r="B34" s="48" t="s">
        <v>65</v>
      </c>
      <c r="C34" s="49" t="s">
        <v>66</v>
      </c>
      <c r="D34" s="136">
        <v>0</v>
      </c>
      <c r="E34" s="50" t="s">
        <v>621</v>
      </c>
      <c r="F34" s="317">
        <v>0</v>
      </c>
      <c r="G34" s="44">
        <v>0</v>
      </c>
      <c r="H34" s="44">
        <v>0</v>
      </c>
      <c r="I34" s="44">
        <v>0</v>
      </c>
      <c r="J34" s="44">
        <v>0</v>
      </c>
      <c r="K34" s="136">
        <f t="shared" si="3"/>
        <v>0</v>
      </c>
      <c r="L34" s="50" t="s">
        <v>621</v>
      </c>
      <c r="M34" s="318">
        <f t="shared" si="10"/>
        <v>0</v>
      </c>
    </row>
    <row r="35" spans="1:28" x14ac:dyDescent="0.3">
      <c r="A35" s="1129" t="s">
        <v>67</v>
      </c>
      <c r="B35" s="1130"/>
      <c r="C35" s="1131"/>
      <c r="D35" s="322">
        <f>D12+D10+D22+D25+D30+D34</f>
        <v>312</v>
      </c>
      <c r="E35" s="51"/>
      <c r="F35" s="321">
        <f t="shared" ref="F35:K35" si="11">F12+F10+F22+F25+F30+F34</f>
        <v>465517128</v>
      </c>
      <c r="G35" s="322">
        <f t="shared" si="11"/>
        <v>0</v>
      </c>
      <c r="H35" s="321">
        <f t="shared" si="11"/>
        <v>0</v>
      </c>
      <c r="I35" s="322">
        <f t="shared" si="11"/>
        <v>0</v>
      </c>
      <c r="J35" s="321">
        <f t="shared" si="11"/>
        <v>0</v>
      </c>
      <c r="K35" s="322">
        <f t="shared" si="11"/>
        <v>312</v>
      </c>
      <c r="L35" s="142"/>
      <c r="M35" s="321">
        <f>M12+M10+M22+M25+M30+M34</f>
        <v>465517128</v>
      </c>
      <c r="Q35" s="663"/>
      <c r="R35" s="663"/>
      <c r="S35" s="663"/>
      <c r="AB35" s="314">
        <f>SUM(AB13:AB34)</f>
        <v>1465517128</v>
      </c>
    </row>
    <row r="36" spans="1:28" ht="7.5" customHeight="1" x14ac:dyDescent="0.3"/>
    <row r="38" spans="1:28" x14ac:dyDescent="0.3">
      <c r="A38" s="1163" t="s">
        <v>112</v>
      </c>
      <c r="B38" s="1163"/>
      <c r="C38" s="1163"/>
      <c r="D38" s="1163"/>
      <c r="J38" s="1175" t="s">
        <v>777</v>
      </c>
      <c r="K38" s="1175"/>
      <c r="L38" s="1175"/>
    </row>
    <row r="39" spans="1:28" x14ac:dyDescent="0.3">
      <c r="A39" s="1163" t="s">
        <v>782</v>
      </c>
      <c r="B39" s="1163"/>
      <c r="C39" s="1163"/>
      <c r="D39" s="1163"/>
      <c r="J39" s="1173" t="s">
        <v>121</v>
      </c>
      <c r="K39" s="1173"/>
      <c r="L39" s="1173"/>
    </row>
    <row r="40" spans="1:28" x14ac:dyDescent="0.3">
      <c r="A40" s="1163" t="s">
        <v>76</v>
      </c>
      <c r="B40" s="1163"/>
      <c r="C40" s="1163"/>
      <c r="D40" s="1163"/>
      <c r="J40" s="9"/>
      <c r="K40" s="9"/>
      <c r="L40" s="9"/>
    </row>
    <row r="41" spans="1:28" x14ac:dyDescent="0.3">
      <c r="A41" s="5"/>
      <c r="B41" s="5"/>
      <c r="C41" s="5"/>
      <c r="D41" s="5"/>
      <c r="J41" s="9"/>
      <c r="K41" s="9"/>
      <c r="L41" s="9"/>
    </row>
    <row r="42" spans="1:28" x14ac:dyDescent="0.3">
      <c r="A42" s="4"/>
      <c r="B42" s="5"/>
      <c r="C42" s="7"/>
      <c r="D42" s="4"/>
      <c r="J42" s="8"/>
    </row>
    <row r="43" spans="1:28" x14ac:dyDescent="0.3">
      <c r="A43" s="1174" t="s">
        <v>745</v>
      </c>
      <c r="B43" s="1174"/>
      <c r="C43" s="1174"/>
      <c r="D43" s="1174"/>
      <c r="J43" s="1174" t="s">
        <v>783</v>
      </c>
      <c r="K43" s="1174"/>
      <c r="L43" s="1174"/>
    </row>
    <row r="44" spans="1:28" x14ac:dyDescent="0.3">
      <c r="A44" s="1161" t="s">
        <v>747</v>
      </c>
      <c r="B44" s="1161"/>
      <c r="C44" s="1161"/>
      <c r="D44" s="1161"/>
      <c r="J44" s="1163" t="s">
        <v>770</v>
      </c>
      <c r="K44" s="1163"/>
      <c r="L44" s="1163"/>
    </row>
  </sheetData>
  <mergeCells count="22">
    <mergeCell ref="A35:C35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G7:H7"/>
    <mergeCell ref="I7:J7"/>
    <mergeCell ref="K6:M7"/>
    <mergeCell ref="J39:L39"/>
    <mergeCell ref="J43:L43"/>
    <mergeCell ref="J44:L44"/>
    <mergeCell ref="A38:D38"/>
    <mergeCell ref="A39:D39"/>
    <mergeCell ref="A40:D40"/>
    <mergeCell ref="A43:D43"/>
    <mergeCell ref="A44:D44"/>
    <mergeCell ref="J38:L38"/>
  </mergeCells>
  <printOptions horizontalCentered="1"/>
  <pageMargins left="0.47244094488188981" right="0.78740157480314965" top="0.59055118110236227" bottom="0.19685039370078741" header="0.31496062992125984" footer="0.15748031496062992"/>
  <pageSetup paperSize="5" scale="7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9"/>
  <sheetViews>
    <sheetView topLeftCell="H1" zoomScale="73" zoomScaleNormal="73" workbookViewId="0">
      <selection activeCell="Q36" sqref="Q36"/>
    </sheetView>
  </sheetViews>
  <sheetFormatPr defaultRowHeight="15" x14ac:dyDescent="0.3"/>
  <cols>
    <col min="1" max="1" width="8.140625" style="6" customWidth="1"/>
    <col min="2" max="2" width="13" style="6" bestFit="1" customWidth="1"/>
    <col min="3" max="3" width="15.5703125" style="6" customWidth="1"/>
    <col min="4" max="4" width="12.28515625" style="6" customWidth="1"/>
    <col min="5" max="5" width="34.42578125" style="6" customWidth="1"/>
    <col min="6" max="6" width="31.7109375" style="14" customWidth="1"/>
    <col min="7" max="7" width="15.28515625" style="6" customWidth="1"/>
    <col min="8" max="8" width="26.140625" style="6" customWidth="1"/>
    <col min="9" max="9" width="16.28515625" style="6" customWidth="1"/>
    <col min="10" max="10" width="12.140625" style="6" customWidth="1"/>
    <col min="11" max="11" width="12.28515625" style="6" customWidth="1"/>
    <col min="12" max="12" width="12.140625" style="6" customWidth="1"/>
    <col min="13" max="13" width="12.5703125" style="6" customWidth="1"/>
    <col min="14" max="14" width="22.140625" style="6" customWidth="1"/>
    <col min="15" max="15" width="12" style="6" customWidth="1"/>
    <col min="16" max="16" width="20.5703125" style="6" customWidth="1"/>
    <col min="17" max="17" width="12" style="6" customWidth="1"/>
    <col min="18" max="18" width="22.140625" style="972" customWidth="1"/>
    <col min="19" max="19" width="12.7109375" style="6" customWidth="1"/>
    <col min="20" max="20" width="23.28515625" style="6" customWidth="1"/>
    <col min="21" max="21" width="25.7109375" style="6" customWidth="1"/>
    <col min="22" max="22" width="19.85546875" style="6" customWidth="1"/>
    <col min="23" max="23" width="23.140625" style="6" customWidth="1"/>
    <col min="24" max="24" width="26" style="6" customWidth="1"/>
    <col min="25" max="25" width="31" style="6" customWidth="1"/>
    <col min="26" max="16384" width="9.140625" style="6"/>
  </cols>
  <sheetData>
    <row r="1" spans="1:37" ht="21.75" customHeight="1" x14ac:dyDescent="0.3">
      <c r="B1" s="1181" t="s">
        <v>68</v>
      </c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27"/>
    </row>
    <row r="2" spans="1:37" ht="20.25" customHeight="1" x14ac:dyDescent="0.3">
      <c r="B2" s="1181" t="s">
        <v>771</v>
      </c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282"/>
    </row>
    <row r="3" spans="1:37" ht="19.5" customHeight="1" x14ac:dyDescent="0.3">
      <c r="A3" s="144"/>
      <c r="B3" s="1182" t="s">
        <v>114</v>
      </c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282"/>
    </row>
    <row r="4" spans="1:37" ht="17.25" customHeight="1" x14ac:dyDescent="0.3">
      <c r="A4" s="144"/>
      <c r="B4" s="1182" t="s">
        <v>785</v>
      </c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2"/>
      <c r="P4" s="1182"/>
      <c r="Q4" s="1182"/>
      <c r="R4" s="1182"/>
      <c r="S4" s="1182"/>
      <c r="T4" s="1182"/>
      <c r="U4" s="1182"/>
      <c r="V4" s="282"/>
    </row>
    <row r="5" spans="1:37" ht="15" customHeight="1" x14ac:dyDescent="0.3">
      <c r="A5" s="1178" t="s">
        <v>127</v>
      </c>
      <c r="B5" s="1178"/>
      <c r="C5" s="275" t="s">
        <v>117</v>
      </c>
      <c r="D5" s="275"/>
      <c r="E5" s="276"/>
      <c r="F5" s="276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970"/>
      <c r="S5" s="301"/>
      <c r="T5" s="301"/>
      <c r="U5" s="301"/>
      <c r="V5" s="282"/>
    </row>
    <row r="6" spans="1:37" ht="15" customHeight="1" x14ac:dyDescent="0.3">
      <c r="A6" s="1178" t="s">
        <v>128</v>
      </c>
      <c r="B6" s="1178"/>
      <c r="C6" s="275" t="s">
        <v>784</v>
      </c>
      <c r="D6" s="275"/>
      <c r="E6" s="276"/>
      <c r="F6" s="276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970"/>
      <c r="S6" s="301"/>
      <c r="T6" s="301"/>
      <c r="U6" s="301"/>
      <c r="V6" s="282"/>
    </row>
    <row r="7" spans="1:37" ht="15" customHeight="1" x14ac:dyDescent="0.3">
      <c r="A7" s="1178" t="s">
        <v>129</v>
      </c>
      <c r="B7" s="1178"/>
      <c r="C7" s="275" t="s">
        <v>617</v>
      </c>
      <c r="D7" s="275"/>
      <c r="E7" s="276"/>
      <c r="F7" s="27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279"/>
      <c r="S7" s="144"/>
      <c r="T7" s="144"/>
      <c r="U7" s="144"/>
    </row>
    <row r="8" spans="1:37" ht="15" customHeight="1" x14ac:dyDescent="0.3">
      <c r="A8" s="144"/>
      <c r="B8" s="144"/>
      <c r="C8" s="144"/>
      <c r="D8" s="144"/>
      <c r="E8" s="144"/>
      <c r="F8" s="147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79"/>
      <c r="S8" s="144"/>
      <c r="T8" s="144"/>
      <c r="U8" s="144"/>
    </row>
    <row r="9" spans="1:37" s="26" customFormat="1" ht="35.25" customHeight="1" x14ac:dyDescent="0.3">
      <c r="A9" s="1176" t="s">
        <v>181</v>
      </c>
      <c r="B9" s="1183" t="s">
        <v>182</v>
      </c>
      <c r="C9" s="1183"/>
      <c r="D9" s="1176" t="s">
        <v>124</v>
      </c>
      <c r="E9" s="1183" t="s">
        <v>185</v>
      </c>
      <c r="F9" s="1183"/>
      <c r="G9" s="1183"/>
      <c r="H9" s="1176" t="s">
        <v>187</v>
      </c>
      <c r="I9" s="1176" t="s">
        <v>188</v>
      </c>
      <c r="J9" s="1176" t="s">
        <v>189</v>
      </c>
      <c r="K9" s="1184" t="s">
        <v>190</v>
      </c>
      <c r="L9" s="1176" t="s">
        <v>191</v>
      </c>
      <c r="M9" s="1184" t="s">
        <v>192</v>
      </c>
      <c r="N9" s="1187"/>
      <c r="O9" s="1183" t="s">
        <v>193</v>
      </c>
      <c r="P9" s="1183"/>
      <c r="Q9" s="1183"/>
      <c r="R9" s="1183"/>
      <c r="S9" s="1188" t="s">
        <v>196</v>
      </c>
      <c r="T9" s="1189"/>
      <c r="U9" s="1176" t="s">
        <v>116</v>
      </c>
      <c r="V9" s="2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26" customFormat="1" ht="24.95" customHeight="1" x14ac:dyDescent="0.3">
      <c r="A10" s="1176"/>
      <c r="B10" s="1183"/>
      <c r="C10" s="1183"/>
      <c r="D10" s="1176"/>
      <c r="E10" s="1183"/>
      <c r="F10" s="1183"/>
      <c r="G10" s="1183"/>
      <c r="H10" s="1176"/>
      <c r="I10" s="1176"/>
      <c r="J10" s="1176"/>
      <c r="K10" s="1185"/>
      <c r="L10" s="1176"/>
      <c r="M10" s="1190" t="s">
        <v>774</v>
      </c>
      <c r="N10" s="1191"/>
      <c r="O10" s="1176" t="s">
        <v>194</v>
      </c>
      <c r="P10" s="1176"/>
      <c r="Q10" s="1176" t="s">
        <v>195</v>
      </c>
      <c r="R10" s="1176"/>
      <c r="S10" s="1190" t="s">
        <v>775</v>
      </c>
      <c r="T10" s="1191"/>
      <c r="U10" s="1176"/>
      <c r="V10" s="2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26" customFormat="1" ht="39" customHeight="1" x14ac:dyDescent="0.3">
      <c r="A11" s="1176"/>
      <c r="B11" s="308" t="s">
        <v>183</v>
      </c>
      <c r="C11" s="308" t="s">
        <v>184</v>
      </c>
      <c r="D11" s="1176"/>
      <c r="E11" s="309" t="s">
        <v>186</v>
      </c>
      <c r="F11" s="308" t="s">
        <v>125</v>
      </c>
      <c r="G11" s="308" t="s">
        <v>126</v>
      </c>
      <c r="H11" s="1176"/>
      <c r="I11" s="1176"/>
      <c r="J11" s="1176"/>
      <c r="K11" s="1186"/>
      <c r="L11" s="1176"/>
      <c r="M11" s="308" t="s">
        <v>184</v>
      </c>
      <c r="N11" s="309" t="s">
        <v>737</v>
      </c>
      <c r="O11" s="308" t="s">
        <v>184</v>
      </c>
      <c r="P11" s="947" t="s">
        <v>737</v>
      </c>
      <c r="Q11" s="308" t="s">
        <v>184</v>
      </c>
      <c r="R11" s="947" t="s">
        <v>737</v>
      </c>
      <c r="S11" s="308" t="s">
        <v>184</v>
      </c>
      <c r="T11" s="947" t="s">
        <v>737</v>
      </c>
      <c r="U11" s="1176"/>
      <c r="V11" s="2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26" customFormat="1" ht="17.25" customHeight="1" x14ac:dyDescent="0.3">
      <c r="A12" s="310">
        <v>1</v>
      </c>
      <c r="B12" s="310">
        <v>2</v>
      </c>
      <c r="C12" s="310">
        <v>3</v>
      </c>
      <c r="D12" s="310">
        <v>4</v>
      </c>
      <c r="E12" s="310">
        <v>5</v>
      </c>
      <c r="F12" s="310">
        <v>6</v>
      </c>
      <c r="G12" s="310">
        <v>7</v>
      </c>
      <c r="H12" s="310">
        <v>8</v>
      </c>
      <c r="I12" s="310">
        <v>9</v>
      </c>
      <c r="J12" s="310">
        <v>10</v>
      </c>
      <c r="K12" s="311">
        <v>11</v>
      </c>
      <c r="L12" s="310">
        <v>12</v>
      </c>
      <c r="M12" s="310">
        <v>13</v>
      </c>
      <c r="N12" s="310">
        <v>14</v>
      </c>
      <c r="O12" s="310">
        <v>15</v>
      </c>
      <c r="P12" s="310">
        <v>16</v>
      </c>
      <c r="Q12" s="310">
        <v>17</v>
      </c>
      <c r="R12" s="928">
        <v>18</v>
      </c>
      <c r="S12" s="310">
        <v>19</v>
      </c>
      <c r="T12" s="310">
        <v>20</v>
      </c>
      <c r="U12" s="310">
        <v>21</v>
      </c>
      <c r="V12" s="2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26" customFormat="1" ht="17.25" customHeight="1" x14ac:dyDescent="0.3">
      <c r="A13" s="951"/>
      <c r="B13" s="951"/>
      <c r="C13" s="951"/>
      <c r="D13" s="951"/>
      <c r="E13" s="951"/>
      <c r="F13" s="952"/>
      <c r="G13" s="953"/>
      <c r="H13" s="954"/>
      <c r="I13" s="954"/>
      <c r="J13" s="954"/>
      <c r="K13" s="953"/>
      <c r="L13" s="954"/>
      <c r="M13" s="954"/>
      <c r="N13" s="954"/>
      <c r="O13" s="954"/>
      <c r="P13" s="954"/>
      <c r="Q13" s="954"/>
      <c r="R13" s="971"/>
      <c r="S13" s="954"/>
      <c r="T13" s="954"/>
      <c r="U13" s="954"/>
      <c r="V13" s="2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144" customFormat="1" ht="15.75" x14ac:dyDescent="0.25">
      <c r="A14" s="955"/>
      <c r="B14" s="956"/>
      <c r="C14" s="960"/>
      <c r="D14" s="960"/>
      <c r="E14" s="961"/>
      <c r="F14" s="960"/>
      <c r="G14" s="962"/>
      <c r="H14" s="960"/>
      <c r="I14" s="963"/>
      <c r="J14" s="957"/>
      <c r="K14" s="958"/>
      <c r="L14" s="959"/>
      <c r="M14" s="957"/>
      <c r="N14" s="964"/>
      <c r="O14" s="957"/>
      <c r="P14" s="979"/>
      <c r="Q14" s="958"/>
      <c r="R14" s="966"/>
      <c r="S14" s="981"/>
      <c r="T14" s="965"/>
      <c r="U14" s="960"/>
      <c r="W14" s="261"/>
      <c r="X14" s="260"/>
    </row>
    <row r="15" spans="1:37" s="144" customFormat="1" ht="15.75" x14ac:dyDescent="0.25">
      <c r="A15" s="955"/>
      <c r="B15" s="956"/>
      <c r="C15" s="960"/>
      <c r="D15" s="960"/>
      <c r="E15" s="961"/>
      <c r="F15" s="960"/>
      <c r="G15" s="962"/>
      <c r="H15" s="960"/>
      <c r="I15" s="963"/>
      <c r="J15" s="957"/>
      <c r="K15" s="958"/>
      <c r="L15" s="959"/>
      <c r="M15" s="957"/>
      <c r="N15" s="964"/>
      <c r="O15" s="957"/>
      <c r="P15" s="979"/>
      <c r="Q15" s="958"/>
      <c r="R15" s="966"/>
      <c r="S15" s="981"/>
      <c r="T15" s="965"/>
      <c r="U15" s="960"/>
      <c r="W15" s="261"/>
      <c r="X15" s="260"/>
    </row>
    <row r="16" spans="1:37" s="144" customFormat="1" ht="15.75" x14ac:dyDescent="0.25">
      <c r="A16" s="955"/>
      <c r="B16" s="956"/>
      <c r="C16" s="960"/>
      <c r="D16" s="960"/>
      <c r="E16" s="961"/>
      <c r="F16" s="960"/>
      <c r="G16" s="962"/>
      <c r="H16" s="960"/>
      <c r="I16" s="963"/>
      <c r="J16" s="957"/>
      <c r="K16" s="958"/>
      <c r="L16" s="959"/>
      <c r="M16" s="957"/>
      <c r="N16" s="964"/>
      <c r="O16" s="957"/>
      <c r="P16" s="979"/>
      <c r="Q16" s="958"/>
      <c r="R16" s="966"/>
      <c r="S16" s="981"/>
      <c r="T16" s="965"/>
      <c r="U16" s="960"/>
      <c r="W16" s="261"/>
      <c r="X16" s="260"/>
    </row>
    <row r="17" spans="1:24" s="144" customFormat="1" ht="15.75" x14ac:dyDescent="0.25">
      <c r="A17" s="955"/>
      <c r="B17" s="956"/>
      <c r="C17" s="960"/>
      <c r="D17" s="960"/>
      <c r="E17" s="961"/>
      <c r="F17" s="960"/>
      <c r="G17" s="962"/>
      <c r="H17" s="960"/>
      <c r="I17" s="963"/>
      <c r="J17" s="957"/>
      <c r="K17" s="958"/>
      <c r="L17" s="959"/>
      <c r="M17" s="957"/>
      <c r="N17" s="964"/>
      <c r="O17" s="957"/>
      <c r="P17" s="979"/>
      <c r="Q17" s="958"/>
      <c r="R17" s="966"/>
      <c r="S17" s="981"/>
      <c r="T17" s="965"/>
      <c r="U17" s="960"/>
      <c r="W17" s="258"/>
      <c r="X17" s="259"/>
    </row>
    <row r="18" spans="1:24" s="144" customFormat="1" ht="15.75" x14ac:dyDescent="0.25">
      <c r="A18" s="955"/>
      <c r="B18" s="956"/>
      <c r="C18" s="960"/>
      <c r="D18" s="960"/>
      <c r="E18" s="961"/>
      <c r="F18" s="960"/>
      <c r="G18" s="962"/>
      <c r="H18" s="960"/>
      <c r="I18" s="963"/>
      <c r="J18" s="957"/>
      <c r="K18" s="958"/>
      <c r="L18" s="959"/>
      <c r="M18" s="957"/>
      <c r="N18" s="964"/>
      <c r="O18" s="957"/>
      <c r="P18" s="979"/>
      <c r="Q18" s="958"/>
      <c r="R18" s="966"/>
      <c r="S18" s="981"/>
      <c r="T18" s="965"/>
      <c r="U18" s="960"/>
      <c r="W18" s="258"/>
      <c r="X18" s="259"/>
    </row>
    <row r="19" spans="1:24" s="144" customFormat="1" ht="15.75" x14ac:dyDescent="0.25">
      <c r="A19" s="955"/>
      <c r="B19" s="956"/>
      <c r="C19" s="960"/>
      <c r="D19" s="960"/>
      <c r="E19" s="961"/>
      <c r="F19" s="960"/>
      <c r="G19" s="962"/>
      <c r="H19" s="960"/>
      <c r="I19" s="963"/>
      <c r="J19" s="957"/>
      <c r="K19" s="958"/>
      <c r="L19" s="959"/>
      <c r="M19" s="957"/>
      <c r="N19" s="964"/>
      <c r="O19" s="957"/>
      <c r="P19" s="979"/>
      <c r="Q19" s="958"/>
      <c r="R19" s="966"/>
      <c r="S19" s="981"/>
      <c r="T19" s="965"/>
      <c r="U19" s="960"/>
      <c r="W19" s="258"/>
      <c r="X19" s="260"/>
    </row>
    <row r="20" spans="1:24" s="144" customFormat="1" ht="15.75" x14ac:dyDescent="0.25">
      <c r="A20" s="955">
        <v>1</v>
      </c>
      <c r="B20" s="956"/>
      <c r="C20" s="960"/>
      <c r="D20" s="960"/>
      <c r="E20" s="961"/>
      <c r="F20" s="960"/>
      <c r="G20" s="962"/>
      <c r="H20" s="960"/>
      <c r="I20" s="963"/>
      <c r="J20" s="957"/>
      <c r="K20" s="958"/>
      <c r="L20" s="959"/>
      <c r="M20" s="957">
        <v>1</v>
      </c>
      <c r="N20" s="964">
        <v>15895000</v>
      </c>
      <c r="O20" s="957"/>
      <c r="P20" s="979"/>
      <c r="Q20" s="958"/>
      <c r="R20" s="966"/>
      <c r="S20" s="981">
        <v>1</v>
      </c>
      <c r="T20" s="965">
        <v>15895000</v>
      </c>
      <c r="U20" s="960" t="s">
        <v>623</v>
      </c>
      <c r="W20" s="261"/>
      <c r="X20" s="262"/>
    </row>
    <row r="21" spans="1:24" s="144" customFormat="1" ht="15.75" x14ac:dyDescent="0.25">
      <c r="A21" s="955"/>
      <c r="B21" s="956"/>
      <c r="C21" s="960"/>
      <c r="D21" s="960"/>
      <c r="E21" s="961"/>
      <c r="F21" s="960"/>
      <c r="G21" s="962"/>
      <c r="H21" s="960"/>
      <c r="I21" s="963"/>
      <c r="J21" s="957"/>
      <c r="K21" s="958"/>
      <c r="L21" s="959"/>
      <c r="M21" s="957">
        <v>1</v>
      </c>
      <c r="N21" s="964">
        <v>4928000</v>
      </c>
      <c r="O21" s="957"/>
      <c r="P21" s="979"/>
      <c r="Q21" s="958"/>
      <c r="R21" s="966"/>
      <c r="S21" s="981"/>
      <c r="T21" s="965"/>
      <c r="U21" s="960"/>
      <c r="W21" s="261"/>
      <c r="X21" s="260"/>
    </row>
    <row r="22" spans="1:24" s="144" customFormat="1" ht="15.75" x14ac:dyDescent="0.25">
      <c r="A22" s="955">
        <v>2</v>
      </c>
      <c r="B22" s="956"/>
      <c r="C22" s="1081"/>
      <c r="D22" s="960"/>
      <c r="E22" s="961"/>
      <c r="F22" s="960"/>
      <c r="G22" s="962"/>
      <c r="H22" s="960"/>
      <c r="I22" s="963"/>
      <c r="J22" s="957"/>
      <c r="K22" s="958"/>
      <c r="L22" s="959"/>
      <c r="M22" s="957"/>
      <c r="N22" s="964"/>
      <c r="O22" s="957"/>
      <c r="P22" s="979"/>
      <c r="Q22" s="958"/>
      <c r="R22" s="966"/>
      <c r="S22" s="981">
        <v>1</v>
      </c>
      <c r="T22" s="965">
        <v>4928000</v>
      </c>
      <c r="U22" s="960" t="s">
        <v>623</v>
      </c>
      <c r="W22" s="261"/>
      <c r="X22" s="260"/>
    </row>
    <row r="23" spans="1:24" s="144" customFormat="1" ht="15.75" x14ac:dyDescent="0.25">
      <c r="A23" s="955"/>
      <c r="B23" s="956"/>
      <c r="C23" s="960"/>
      <c r="D23" s="960"/>
      <c r="E23" s="961"/>
      <c r="F23" s="960"/>
      <c r="G23" s="962"/>
      <c r="H23" s="960"/>
      <c r="I23" s="963"/>
      <c r="J23" s="957"/>
      <c r="K23" s="958"/>
      <c r="L23" s="959"/>
      <c r="M23" s="957"/>
      <c r="N23" s="964"/>
      <c r="O23" s="957"/>
      <c r="P23" s="979"/>
      <c r="Q23" s="958"/>
      <c r="R23" s="966"/>
      <c r="S23" s="981"/>
      <c r="T23" s="965"/>
      <c r="U23" s="960"/>
      <c r="W23" s="261"/>
      <c r="X23" s="260"/>
    </row>
    <row r="24" spans="1:24" s="144" customFormat="1" ht="15.75" x14ac:dyDescent="0.25">
      <c r="A24" s="955"/>
      <c r="B24" s="956"/>
      <c r="C24" s="960"/>
      <c r="D24" s="960"/>
      <c r="E24" s="961"/>
      <c r="F24" s="960"/>
      <c r="G24" s="962"/>
      <c r="H24" s="960"/>
      <c r="I24" s="963"/>
      <c r="J24" s="957"/>
      <c r="K24" s="958"/>
      <c r="L24" s="959"/>
      <c r="M24" s="957"/>
      <c r="N24" s="964"/>
      <c r="O24" s="957"/>
      <c r="P24" s="979"/>
      <c r="Q24" s="958"/>
      <c r="R24" s="966"/>
      <c r="S24" s="981"/>
      <c r="T24" s="965"/>
      <c r="U24" s="960"/>
      <c r="W24" s="261"/>
      <c r="X24" s="260"/>
    </row>
    <row r="25" spans="1:24" s="144" customFormat="1" ht="15.75" x14ac:dyDescent="0.25">
      <c r="A25" s="955"/>
      <c r="B25" s="956"/>
      <c r="C25" s="960"/>
      <c r="D25" s="960"/>
      <c r="E25" s="961"/>
      <c r="F25" s="960"/>
      <c r="G25" s="962"/>
      <c r="H25" s="960"/>
      <c r="I25" s="963"/>
      <c r="J25" s="957"/>
      <c r="K25" s="958"/>
      <c r="L25" s="959"/>
      <c r="M25" s="957"/>
      <c r="N25" s="964"/>
      <c r="O25" s="957"/>
      <c r="P25" s="979"/>
      <c r="Q25" s="958"/>
      <c r="R25" s="966"/>
      <c r="S25" s="981"/>
      <c r="T25" s="965"/>
      <c r="U25" s="960"/>
      <c r="W25" s="261"/>
      <c r="X25" s="260"/>
    </row>
    <row r="26" spans="1:24" s="144" customFormat="1" ht="15.75" x14ac:dyDescent="0.25">
      <c r="A26" s="955"/>
      <c r="C26" s="278"/>
      <c r="E26" s="300"/>
      <c r="F26" s="279"/>
      <c r="G26" s="287"/>
      <c r="H26" s="278"/>
      <c r="I26" s="287"/>
      <c r="J26" s="278"/>
      <c r="K26" s="279"/>
      <c r="L26" s="293"/>
      <c r="M26" s="288"/>
      <c r="N26" s="143"/>
      <c r="O26" s="143"/>
      <c r="P26" s="980"/>
      <c r="R26" s="289"/>
      <c r="S26" s="982"/>
      <c r="T26" s="302"/>
      <c r="U26" s="278"/>
    </row>
    <row r="27" spans="1:24" s="144" customFormat="1" ht="22.5" customHeight="1" x14ac:dyDescent="0.25">
      <c r="A27" s="1179" t="s">
        <v>179</v>
      </c>
      <c r="B27" s="1179"/>
      <c r="C27" s="1179"/>
      <c r="D27" s="1179"/>
      <c r="E27" s="1180"/>
      <c r="F27" s="294"/>
      <c r="G27" s="295"/>
      <c r="H27" s="294"/>
      <c r="I27" s="295"/>
      <c r="J27" s="294"/>
      <c r="K27" s="294"/>
      <c r="L27" s="296"/>
      <c r="M27" s="307">
        <f t="shared" ref="M27:T27" si="0">SUM(M14:M26)</f>
        <v>2</v>
      </c>
      <c r="N27" s="307">
        <f t="shared" si="0"/>
        <v>20823000</v>
      </c>
      <c r="O27" s="307">
        <f t="shared" si="0"/>
        <v>0</v>
      </c>
      <c r="P27" s="307">
        <f t="shared" si="0"/>
        <v>0</v>
      </c>
      <c r="Q27" s="307"/>
      <c r="R27" s="307"/>
      <c r="S27" s="307" t="s">
        <v>761</v>
      </c>
      <c r="T27" s="307">
        <f t="shared" si="0"/>
        <v>20823000</v>
      </c>
      <c r="U27" s="294"/>
    </row>
    <row r="28" spans="1:24" ht="16.5" x14ac:dyDescent="0.3">
      <c r="A28" s="264"/>
      <c r="B28" s="264"/>
      <c r="C28" s="280"/>
      <c r="D28" s="264"/>
      <c r="E28" s="280"/>
      <c r="F28" s="280"/>
      <c r="G28" s="290"/>
      <c r="H28" s="280"/>
      <c r="I28" s="290"/>
      <c r="J28" s="280"/>
      <c r="K28" s="280"/>
      <c r="L28" s="280"/>
      <c r="M28" s="288"/>
      <c r="N28" s="264"/>
      <c r="O28" s="264"/>
      <c r="P28" s="264"/>
      <c r="Q28" s="264"/>
      <c r="R28" s="291"/>
      <c r="S28" s="285"/>
      <c r="T28" s="280"/>
      <c r="U28" s="280"/>
    </row>
    <row r="29" spans="1:24" ht="16.5" x14ac:dyDescent="0.3">
      <c r="A29" s="1177" t="s">
        <v>112</v>
      </c>
      <c r="B29" s="1177"/>
      <c r="C29" s="1177"/>
      <c r="D29" s="1177"/>
      <c r="E29" s="1177"/>
      <c r="F29" s="1177"/>
      <c r="G29" s="290"/>
      <c r="H29" s="280"/>
      <c r="I29" s="290"/>
      <c r="J29" s="280"/>
      <c r="K29" s="280"/>
      <c r="L29" s="280"/>
      <c r="M29" s="288"/>
      <c r="N29" s="264"/>
      <c r="O29" s="264"/>
      <c r="P29" s="264"/>
      <c r="Q29" s="1192" t="s">
        <v>777</v>
      </c>
      <c r="R29" s="1192"/>
      <c r="S29" s="1192"/>
      <c r="T29" s="1192"/>
      <c r="U29" s="280"/>
    </row>
    <row r="30" spans="1:24" ht="16.5" x14ac:dyDescent="0.3">
      <c r="A30" s="1177" t="s">
        <v>118</v>
      </c>
      <c r="B30" s="1177"/>
      <c r="C30" s="1177"/>
      <c r="D30" s="1177"/>
      <c r="E30" s="1177"/>
      <c r="F30" s="1177"/>
      <c r="G30" s="290"/>
      <c r="H30" s="280"/>
      <c r="I30" s="290"/>
      <c r="J30" s="280"/>
      <c r="K30" s="280"/>
      <c r="L30" s="280"/>
      <c r="M30" s="288"/>
      <c r="N30" s="264"/>
      <c r="O30" s="264"/>
      <c r="P30" s="264"/>
      <c r="Q30" s="1192" t="s">
        <v>121</v>
      </c>
      <c r="R30" s="1192"/>
      <c r="S30" s="1192"/>
      <c r="T30" s="1192"/>
      <c r="U30" s="280"/>
    </row>
    <row r="31" spans="1:24" ht="16.5" x14ac:dyDescent="0.3">
      <c r="A31" s="1177" t="s">
        <v>76</v>
      </c>
      <c r="B31" s="1177"/>
      <c r="C31" s="1177"/>
      <c r="D31" s="1177"/>
      <c r="E31" s="1177"/>
      <c r="F31" s="1177"/>
      <c r="G31" s="283"/>
      <c r="H31" s="280"/>
      <c r="I31" s="283"/>
      <c r="J31" s="280"/>
      <c r="K31" s="280"/>
      <c r="L31" s="280"/>
      <c r="M31" s="284"/>
      <c r="N31" s="264"/>
      <c r="O31" s="264"/>
      <c r="P31" s="264"/>
      <c r="Q31" s="264"/>
      <c r="R31" s="292"/>
      <c r="S31" s="285"/>
      <c r="T31" s="280"/>
      <c r="U31" s="280"/>
    </row>
    <row r="32" spans="1:24" x14ac:dyDescent="0.3">
      <c r="F32" s="6"/>
    </row>
    <row r="33" spans="1:21" x14ac:dyDescent="0.3">
      <c r="F33" s="6"/>
    </row>
    <row r="34" spans="1:21" ht="16.5" x14ac:dyDescent="0.3">
      <c r="A34" s="1193" t="str">
        <f>'REKAP MUTASI BRG'!A43</f>
        <v>ZAINUL ROFIK,S.Sos</v>
      </c>
      <c r="B34" s="1193"/>
      <c r="C34" s="1193"/>
      <c r="D34" s="1193"/>
      <c r="E34" s="1193"/>
      <c r="F34" s="119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193" t="s">
        <v>783</v>
      </c>
      <c r="R34" s="1193"/>
      <c r="S34" s="1193"/>
      <c r="T34" s="1193"/>
      <c r="U34" s="144"/>
    </row>
    <row r="35" spans="1:21" ht="16.5" x14ac:dyDescent="0.3">
      <c r="A35" s="1140" t="s">
        <v>746</v>
      </c>
      <c r="B35" s="1140"/>
      <c r="C35" s="1140"/>
      <c r="D35" s="1140"/>
      <c r="E35" s="1140"/>
      <c r="F35" s="1140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140" t="s">
        <v>770</v>
      </c>
      <c r="R35" s="1140"/>
      <c r="S35" s="1140"/>
      <c r="T35" s="1140"/>
      <c r="U35" s="144"/>
    </row>
    <row r="36" spans="1:21" ht="16.5" x14ac:dyDescent="0.3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279"/>
      <c r="S36" s="144"/>
      <c r="T36" s="144"/>
      <c r="U36" s="144"/>
    </row>
    <row r="39" spans="1:21" x14ac:dyDescent="0.3">
      <c r="N39" s="6">
        <f>20823000-6437750</f>
        <v>14385250</v>
      </c>
    </row>
  </sheetData>
  <autoFilter ref="A12:U27"/>
  <mergeCells count="34">
    <mergeCell ref="Q29:T29"/>
    <mergeCell ref="A30:F30"/>
    <mergeCell ref="Q30:T30"/>
    <mergeCell ref="A31:F31"/>
    <mergeCell ref="A35:F35"/>
    <mergeCell ref="Q35:T35"/>
    <mergeCell ref="A34:F34"/>
    <mergeCell ref="Q34:T34"/>
    <mergeCell ref="K9:K11"/>
    <mergeCell ref="L9:L11"/>
    <mergeCell ref="M9:N9"/>
    <mergeCell ref="S9:T9"/>
    <mergeCell ref="U9:U11"/>
    <mergeCell ref="M10:N10"/>
    <mergeCell ref="O10:P10"/>
    <mergeCell ref="Q10:R10"/>
    <mergeCell ref="S10:T10"/>
    <mergeCell ref="O9:R9"/>
    <mergeCell ref="H9:H11"/>
    <mergeCell ref="A29:F29"/>
    <mergeCell ref="A6:B6"/>
    <mergeCell ref="A27:E27"/>
    <mergeCell ref="B1:U1"/>
    <mergeCell ref="B2:U2"/>
    <mergeCell ref="B3:U3"/>
    <mergeCell ref="B4:U4"/>
    <mergeCell ref="A5:B5"/>
    <mergeCell ref="A7:B7"/>
    <mergeCell ref="A9:A11"/>
    <mergeCell ref="B9:C10"/>
    <mergeCell ref="D9:D11"/>
    <mergeCell ref="E9:G10"/>
    <mergeCell ref="I9:I11"/>
    <mergeCell ref="J9:J11"/>
  </mergeCells>
  <printOptions horizontalCentered="1" verticalCentered="1"/>
  <pageMargins left="0.35433070866141736" right="0.9055118110236221" top="0.78740157480314965" bottom="1.2598425196850394" header="0.11811023622047245" footer="0.19685039370078741"/>
  <pageSetup paperSize="5" scale="45" orientation="landscape" horizontalDpi="4294967293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49"/>
  <sheetViews>
    <sheetView zoomScale="55" zoomScaleNormal="55" workbookViewId="0">
      <selection activeCell="L349" sqref="L349"/>
    </sheetView>
  </sheetViews>
  <sheetFormatPr defaultRowHeight="13.5" x14ac:dyDescent="0.25"/>
  <cols>
    <col min="1" max="1" width="7.42578125" style="160" customWidth="1"/>
    <col min="2" max="2" width="15.28515625" style="161" customWidth="1"/>
    <col min="3" max="3" width="34.42578125" style="160" customWidth="1"/>
    <col min="4" max="4" width="13.7109375" style="160" customWidth="1"/>
    <col min="5" max="5" width="32.140625" style="160" customWidth="1"/>
    <col min="6" max="6" width="16.85546875" style="160" customWidth="1"/>
    <col min="7" max="7" width="17" style="160" customWidth="1"/>
    <col min="8" max="8" width="16.42578125" style="160" customWidth="1"/>
    <col min="9" max="9" width="9.140625" style="160" customWidth="1"/>
    <col min="10" max="10" width="28.140625" style="160" customWidth="1"/>
    <col min="11" max="11" width="19.5703125" style="160" customWidth="1"/>
    <col min="12" max="12" width="13.85546875" style="160" customWidth="1"/>
    <col min="13" max="13" width="16.7109375" style="160" customWidth="1"/>
    <col min="14" max="14" width="24.7109375" style="160" customWidth="1"/>
    <col min="15" max="15" width="12.28515625" style="160" customWidth="1"/>
    <col min="16" max="16" width="24.85546875" style="160" customWidth="1"/>
    <col min="17" max="17" width="12" style="160" customWidth="1"/>
    <col min="18" max="18" width="32.5703125" style="160" customWidth="1"/>
    <col min="19" max="19" width="24.140625" style="160" customWidth="1"/>
    <col min="20" max="20" width="26.85546875" style="160" customWidth="1"/>
    <col min="21" max="21" width="24.28515625" style="160" customWidth="1"/>
    <col min="22" max="22" width="22.140625" style="160" customWidth="1"/>
    <col min="23" max="23" width="28.5703125" style="160" customWidth="1"/>
    <col min="24" max="25" width="9.140625" style="160"/>
    <col min="26" max="26" width="22.85546875" style="160" customWidth="1"/>
    <col min="27" max="256" width="9.140625" style="160"/>
    <col min="257" max="257" width="6.7109375" style="160" customWidth="1"/>
    <col min="258" max="258" width="15.28515625" style="160" customWidth="1"/>
    <col min="259" max="259" width="28" style="160" customWidth="1"/>
    <col min="260" max="260" width="16.5703125" style="160" customWidth="1"/>
    <col min="261" max="261" width="28.140625" style="160" customWidth="1"/>
    <col min="262" max="262" width="11.7109375" style="160" customWidth="1"/>
    <col min="263" max="263" width="13.5703125" style="160" customWidth="1"/>
    <col min="264" max="264" width="16.42578125" style="160" customWidth="1"/>
    <col min="265" max="265" width="9.140625" style="160" customWidth="1"/>
    <col min="266" max="266" width="26" style="160" customWidth="1"/>
    <col min="267" max="267" width="19.5703125" style="160" customWidth="1"/>
    <col min="268" max="268" width="13.85546875" style="160" customWidth="1"/>
    <col min="269" max="269" width="16.7109375" style="160" customWidth="1"/>
    <col min="270" max="270" width="27.140625" style="160" customWidth="1"/>
    <col min="271" max="271" width="12.28515625" style="160" customWidth="1"/>
    <col min="272" max="272" width="25.42578125" style="160" customWidth="1"/>
    <col min="273" max="273" width="12.28515625" style="160" customWidth="1"/>
    <col min="274" max="274" width="28.28515625" style="160" customWidth="1"/>
    <col min="275" max="275" width="24.140625" style="160" customWidth="1"/>
    <col min="276" max="276" width="26.85546875" style="160" customWidth="1"/>
    <col min="277" max="277" width="24.28515625" style="160" customWidth="1"/>
    <col min="278" max="278" width="9.140625" style="160"/>
    <col min="279" max="279" width="28.5703125" style="160" customWidth="1"/>
    <col min="280" max="281" width="9.140625" style="160"/>
    <col min="282" max="282" width="22.85546875" style="160" customWidth="1"/>
    <col min="283" max="512" width="9.140625" style="160"/>
    <col min="513" max="513" width="6.7109375" style="160" customWidth="1"/>
    <col min="514" max="514" width="15.28515625" style="160" customWidth="1"/>
    <col min="515" max="515" width="28" style="160" customWidth="1"/>
    <col min="516" max="516" width="16.5703125" style="160" customWidth="1"/>
    <col min="517" max="517" width="28.140625" style="160" customWidth="1"/>
    <col min="518" max="518" width="11.7109375" style="160" customWidth="1"/>
    <col min="519" max="519" width="13.5703125" style="160" customWidth="1"/>
    <col min="520" max="520" width="16.42578125" style="160" customWidth="1"/>
    <col min="521" max="521" width="9.140625" style="160" customWidth="1"/>
    <col min="522" max="522" width="26" style="160" customWidth="1"/>
    <col min="523" max="523" width="19.5703125" style="160" customWidth="1"/>
    <col min="524" max="524" width="13.85546875" style="160" customWidth="1"/>
    <col min="525" max="525" width="16.7109375" style="160" customWidth="1"/>
    <col min="526" max="526" width="27.140625" style="160" customWidth="1"/>
    <col min="527" max="527" width="12.28515625" style="160" customWidth="1"/>
    <col min="528" max="528" width="25.42578125" style="160" customWidth="1"/>
    <col min="529" max="529" width="12.28515625" style="160" customWidth="1"/>
    <col min="530" max="530" width="28.28515625" style="160" customWidth="1"/>
    <col min="531" max="531" width="24.140625" style="160" customWidth="1"/>
    <col min="532" max="532" width="26.85546875" style="160" customWidth="1"/>
    <col min="533" max="533" width="24.28515625" style="160" customWidth="1"/>
    <col min="534" max="534" width="9.140625" style="160"/>
    <col min="535" max="535" width="28.5703125" style="160" customWidth="1"/>
    <col min="536" max="537" width="9.140625" style="160"/>
    <col min="538" max="538" width="22.85546875" style="160" customWidth="1"/>
    <col min="539" max="768" width="9.140625" style="160"/>
    <col min="769" max="769" width="6.7109375" style="160" customWidth="1"/>
    <col min="770" max="770" width="15.28515625" style="160" customWidth="1"/>
    <col min="771" max="771" width="28" style="160" customWidth="1"/>
    <col min="772" max="772" width="16.5703125" style="160" customWidth="1"/>
    <col min="773" max="773" width="28.140625" style="160" customWidth="1"/>
    <col min="774" max="774" width="11.7109375" style="160" customWidth="1"/>
    <col min="775" max="775" width="13.5703125" style="160" customWidth="1"/>
    <col min="776" max="776" width="16.42578125" style="160" customWidth="1"/>
    <col min="777" max="777" width="9.140625" style="160" customWidth="1"/>
    <col min="778" max="778" width="26" style="160" customWidth="1"/>
    <col min="779" max="779" width="19.5703125" style="160" customWidth="1"/>
    <col min="780" max="780" width="13.85546875" style="160" customWidth="1"/>
    <col min="781" max="781" width="16.7109375" style="160" customWidth="1"/>
    <col min="782" max="782" width="27.140625" style="160" customWidth="1"/>
    <col min="783" max="783" width="12.28515625" style="160" customWidth="1"/>
    <col min="784" max="784" width="25.42578125" style="160" customWidth="1"/>
    <col min="785" max="785" width="12.28515625" style="160" customWidth="1"/>
    <col min="786" max="786" width="28.28515625" style="160" customWidth="1"/>
    <col min="787" max="787" width="24.140625" style="160" customWidth="1"/>
    <col min="788" max="788" width="26.85546875" style="160" customWidth="1"/>
    <col min="789" max="789" width="24.28515625" style="160" customWidth="1"/>
    <col min="790" max="790" width="9.140625" style="160"/>
    <col min="791" max="791" width="28.5703125" style="160" customWidth="1"/>
    <col min="792" max="793" width="9.140625" style="160"/>
    <col min="794" max="794" width="22.85546875" style="160" customWidth="1"/>
    <col min="795" max="1024" width="9.140625" style="160"/>
    <col min="1025" max="1025" width="6.7109375" style="160" customWidth="1"/>
    <col min="1026" max="1026" width="15.28515625" style="160" customWidth="1"/>
    <col min="1027" max="1027" width="28" style="160" customWidth="1"/>
    <col min="1028" max="1028" width="16.5703125" style="160" customWidth="1"/>
    <col min="1029" max="1029" width="28.140625" style="160" customWidth="1"/>
    <col min="1030" max="1030" width="11.7109375" style="160" customWidth="1"/>
    <col min="1031" max="1031" width="13.5703125" style="160" customWidth="1"/>
    <col min="1032" max="1032" width="16.42578125" style="160" customWidth="1"/>
    <col min="1033" max="1033" width="9.140625" style="160" customWidth="1"/>
    <col min="1034" max="1034" width="26" style="160" customWidth="1"/>
    <col min="1035" max="1035" width="19.5703125" style="160" customWidth="1"/>
    <col min="1036" max="1036" width="13.85546875" style="160" customWidth="1"/>
    <col min="1037" max="1037" width="16.7109375" style="160" customWidth="1"/>
    <col min="1038" max="1038" width="27.140625" style="160" customWidth="1"/>
    <col min="1039" max="1039" width="12.28515625" style="160" customWidth="1"/>
    <col min="1040" max="1040" width="25.42578125" style="160" customWidth="1"/>
    <col min="1041" max="1041" width="12.28515625" style="160" customWidth="1"/>
    <col min="1042" max="1042" width="28.28515625" style="160" customWidth="1"/>
    <col min="1043" max="1043" width="24.140625" style="160" customWidth="1"/>
    <col min="1044" max="1044" width="26.85546875" style="160" customWidth="1"/>
    <col min="1045" max="1045" width="24.28515625" style="160" customWidth="1"/>
    <col min="1046" max="1046" width="9.140625" style="160"/>
    <col min="1047" max="1047" width="28.5703125" style="160" customWidth="1"/>
    <col min="1048" max="1049" width="9.140625" style="160"/>
    <col min="1050" max="1050" width="22.85546875" style="160" customWidth="1"/>
    <col min="1051" max="1280" width="9.140625" style="160"/>
    <col min="1281" max="1281" width="6.7109375" style="160" customWidth="1"/>
    <col min="1282" max="1282" width="15.28515625" style="160" customWidth="1"/>
    <col min="1283" max="1283" width="28" style="160" customWidth="1"/>
    <col min="1284" max="1284" width="16.5703125" style="160" customWidth="1"/>
    <col min="1285" max="1285" width="28.140625" style="160" customWidth="1"/>
    <col min="1286" max="1286" width="11.7109375" style="160" customWidth="1"/>
    <col min="1287" max="1287" width="13.5703125" style="160" customWidth="1"/>
    <col min="1288" max="1288" width="16.42578125" style="160" customWidth="1"/>
    <col min="1289" max="1289" width="9.140625" style="160" customWidth="1"/>
    <col min="1290" max="1290" width="26" style="160" customWidth="1"/>
    <col min="1291" max="1291" width="19.5703125" style="160" customWidth="1"/>
    <col min="1292" max="1292" width="13.85546875" style="160" customWidth="1"/>
    <col min="1293" max="1293" width="16.7109375" style="160" customWidth="1"/>
    <col min="1294" max="1294" width="27.140625" style="160" customWidth="1"/>
    <col min="1295" max="1295" width="12.28515625" style="160" customWidth="1"/>
    <col min="1296" max="1296" width="25.42578125" style="160" customWidth="1"/>
    <col min="1297" max="1297" width="12.28515625" style="160" customWidth="1"/>
    <col min="1298" max="1298" width="28.28515625" style="160" customWidth="1"/>
    <col min="1299" max="1299" width="24.140625" style="160" customWidth="1"/>
    <col min="1300" max="1300" width="26.85546875" style="160" customWidth="1"/>
    <col min="1301" max="1301" width="24.28515625" style="160" customWidth="1"/>
    <col min="1302" max="1302" width="9.140625" style="160"/>
    <col min="1303" max="1303" width="28.5703125" style="160" customWidth="1"/>
    <col min="1304" max="1305" width="9.140625" style="160"/>
    <col min="1306" max="1306" width="22.85546875" style="160" customWidth="1"/>
    <col min="1307" max="1536" width="9.140625" style="160"/>
    <col min="1537" max="1537" width="6.7109375" style="160" customWidth="1"/>
    <col min="1538" max="1538" width="15.28515625" style="160" customWidth="1"/>
    <col min="1539" max="1539" width="28" style="160" customWidth="1"/>
    <col min="1540" max="1540" width="16.5703125" style="160" customWidth="1"/>
    <col min="1541" max="1541" width="28.140625" style="160" customWidth="1"/>
    <col min="1542" max="1542" width="11.7109375" style="160" customWidth="1"/>
    <col min="1543" max="1543" width="13.5703125" style="160" customWidth="1"/>
    <col min="1544" max="1544" width="16.42578125" style="160" customWidth="1"/>
    <col min="1545" max="1545" width="9.140625" style="160" customWidth="1"/>
    <col min="1546" max="1546" width="26" style="160" customWidth="1"/>
    <col min="1547" max="1547" width="19.5703125" style="160" customWidth="1"/>
    <col min="1548" max="1548" width="13.85546875" style="160" customWidth="1"/>
    <col min="1549" max="1549" width="16.7109375" style="160" customWidth="1"/>
    <col min="1550" max="1550" width="27.140625" style="160" customWidth="1"/>
    <col min="1551" max="1551" width="12.28515625" style="160" customWidth="1"/>
    <col min="1552" max="1552" width="25.42578125" style="160" customWidth="1"/>
    <col min="1553" max="1553" width="12.28515625" style="160" customWidth="1"/>
    <col min="1554" max="1554" width="28.28515625" style="160" customWidth="1"/>
    <col min="1555" max="1555" width="24.140625" style="160" customWidth="1"/>
    <col min="1556" max="1556" width="26.85546875" style="160" customWidth="1"/>
    <col min="1557" max="1557" width="24.28515625" style="160" customWidth="1"/>
    <col min="1558" max="1558" width="9.140625" style="160"/>
    <col min="1559" max="1559" width="28.5703125" style="160" customWidth="1"/>
    <col min="1560" max="1561" width="9.140625" style="160"/>
    <col min="1562" max="1562" width="22.85546875" style="160" customWidth="1"/>
    <col min="1563" max="1792" width="9.140625" style="160"/>
    <col min="1793" max="1793" width="6.7109375" style="160" customWidth="1"/>
    <col min="1794" max="1794" width="15.28515625" style="160" customWidth="1"/>
    <col min="1795" max="1795" width="28" style="160" customWidth="1"/>
    <col min="1796" max="1796" width="16.5703125" style="160" customWidth="1"/>
    <col min="1797" max="1797" width="28.140625" style="160" customWidth="1"/>
    <col min="1798" max="1798" width="11.7109375" style="160" customWidth="1"/>
    <col min="1799" max="1799" width="13.5703125" style="160" customWidth="1"/>
    <col min="1800" max="1800" width="16.42578125" style="160" customWidth="1"/>
    <col min="1801" max="1801" width="9.140625" style="160" customWidth="1"/>
    <col min="1802" max="1802" width="26" style="160" customWidth="1"/>
    <col min="1803" max="1803" width="19.5703125" style="160" customWidth="1"/>
    <col min="1804" max="1804" width="13.85546875" style="160" customWidth="1"/>
    <col min="1805" max="1805" width="16.7109375" style="160" customWidth="1"/>
    <col min="1806" max="1806" width="27.140625" style="160" customWidth="1"/>
    <col min="1807" max="1807" width="12.28515625" style="160" customWidth="1"/>
    <col min="1808" max="1808" width="25.42578125" style="160" customWidth="1"/>
    <col min="1809" max="1809" width="12.28515625" style="160" customWidth="1"/>
    <col min="1810" max="1810" width="28.28515625" style="160" customWidth="1"/>
    <col min="1811" max="1811" width="24.140625" style="160" customWidth="1"/>
    <col min="1812" max="1812" width="26.85546875" style="160" customWidth="1"/>
    <col min="1813" max="1813" width="24.28515625" style="160" customWidth="1"/>
    <col min="1814" max="1814" width="9.140625" style="160"/>
    <col min="1815" max="1815" width="28.5703125" style="160" customWidth="1"/>
    <col min="1816" max="1817" width="9.140625" style="160"/>
    <col min="1818" max="1818" width="22.85546875" style="160" customWidth="1"/>
    <col min="1819" max="2048" width="9.140625" style="160"/>
    <col min="2049" max="2049" width="6.7109375" style="160" customWidth="1"/>
    <col min="2050" max="2050" width="15.28515625" style="160" customWidth="1"/>
    <col min="2051" max="2051" width="28" style="160" customWidth="1"/>
    <col min="2052" max="2052" width="16.5703125" style="160" customWidth="1"/>
    <col min="2053" max="2053" width="28.140625" style="160" customWidth="1"/>
    <col min="2054" max="2054" width="11.7109375" style="160" customWidth="1"/>
    <col min="2055" max="2055" width="13.5703125" style="160" customWidth="1"/>
    <col min="2056" max="2056" width="16.42578125" style="160" customWidth="1"/>
    <col min="2057" max="2057" width="9.140625" style="160" customWidth="1"/>
    <col min="2058" max="2058" width="26" style="160" customWidth="1"/>
    <col min="2059" max="2059" width="19.5703125" style="160" customWidth="1"/>
    <col min="2060" max="2060" width="13.85546875" style="160" customWidth="1"/>
    <col min="2061" max="2061" width="16.7109375" style="160" customWidth="1"/>
    <col min="2062" max="2062" width="27.140625" style="160" customWidth="1"/>
    <col min="2063" max="2063" width="12.28515625" style="160" customWidth="1"/>
    <col min="2064" max="2064" width="25.42578125" style="160" customWidth="1"/>
    <col min="2065" max="2065" width="12.28515625" style="160" customWidth="1"/>
    <col min="2066" max="2066" width="28.28515625" style="160" customWidth="1"/>
    <col min="2067" max="2067" width="24.140625" style="160" customWidth="1"/>
    <col min="2068" max="2068" width="26.85546875" style="160" customWidth="1"/>
    <col min="2069" max="2069" width="24.28515625" style="160" customWidth="1"/>
    <col min="2070" max="2070" width="9.140625" style="160"/>
    <col min="2071" max="2071" width="28.5703125" style="160" customWidth="1"/>
    <col min="2072" max="2073" width="9.140625" style="160"/>
    <col min="2074" max="2074" width="22.85546875" style="160" customWidth="1"/>
    <col min="2075" max="2304" width="9.140625" style="160"/>
    <col min="2305" max="2305" width="6.7109375" style="160" customWidth="1"/>
    <col min="2306" max="2306" width="15.28515625" style="160" customWidth="1"/>
    <col min="2307" max="2307" width="28" style="160" customWidth="1"/>
    <col min="2308" max="2308" width="16.5703125" style="160" customWidth="1"/>
    <col min="2309" max="2309" width="28.140625" style="160" customWidth="1"/>
    <col min="2310" max="2310" width="11.7109375" style="160" customWidth="1"/>
    <col min="2311" max="2311" width="13.5703125" style="160" customWidth="1"/>
    <col min="2312" max="2312" width="16.42578125" style="160" customWidth="1"/>
    <col min="2313" max="2313" width="9.140625" style="160" customWidth="1"/>
    <col min="2314" max="2314" width="26" style="160" customWidth="1"/>
    <col min="2315" max="2315" width="19.5703125" style="160" customWidth="1"/>
    <col min="2316" max="2316" width="13.85546875" style="160" customWidth="1"/>
    <col min="2317" max="2317" width="16.7109375" style="160" customWidth="1"/>
    <col min="2318" max="2318" width="27.140625" style="160" customWidth="1"/>
    <col min="2319" max="2319" width="12.28515625" style="160" customWidth="1"/>
    <col min="2320" max="2320" width="25.42578125" style="160" customWidth="1"/>
    <col min="2321" max="2321" width="12.28515625" style="160" customWidth="1"/>
    <col min="2322" max="2322" width="28.28515625" style="160" customWidth="1"/>
    <col min="2323" max="2323" width="24.140625" style="160" customWidth="1"/>
    <col min="2324" max="2324" width="26.85546875" style="160" customWidth="1"/>
    <col min="2325" max="2325" width="24.28515625" style="160" customWidth="1"/>
    <col min="2326" max="2326" width="9.140625" style="160"/>
    <col min="2327" max="2327" width="28.5703125" style="160" customWidth="1"/>
    <col min="2328" max="2329" width="9.140625" style="160"/>
    <col min="2330" max="2330" width="22.85546875" style="160" customWidth="1"/>
    <col min="2331" max="2560" width="9.140625" style="160"/>
    <col min="2561" max="2561" width="6.7109375" style="160" customWidth="1"/>
    <col min="2562" max="2562" width="15.28515625" style="160" customWidth="1"/>
    <col min="2563" max="2563" width="28" style="160" customWidth="1"/>
    <col min="2564" max="2564" width="16.5703125" style="160" customWidth="1"/>
    <col min="2565" max="2565" width="28.140625" style="160" customWidth="1"/>
    <col min="2566" max="2566" width="11.7109375" style="160" customWidth="1"/>
    <col min="2567" max="2567" width="13.5703125" style="160" customWidth="1"/>
    <col min="2568" max="2568" width="16.42578125" style="160" customWidth="1"/>
    <col min="2569" max="2569" width="9.140625" style="160" customWidth="1"/>
    <col min="2570" max="2570" width="26" style="160" customWidth="1"/>
    <col min="2571" max="2571" width="19.5703125" style="160" customWidth="1"/>
    <col min="2572" max="2572" width="13.85546875" style="160" customWidth="1"/>
    <col min="2573" max="2573" width="16.7109375" style="160" customWidth="1"/>
    <col min="2574" max="2574" width="27.140625" style="160" customWidth="1"/>
    <col min="2575" max="2575" width="12.28515625" style="160" customWidth="1"/>
    <col min="2576" max="2576" width="25.42578125" style="160" customWidth="1"/>
    <col min="2577" max="2577" width="12.28515625" style="160" customWidth="1"/>
    <col min="2578" max="2578" width="28.28515625" style="160" customWidth="1"/>
    <col min="2579" max="2579" width="24.140625" style="160" customWidth="1"/>
    <col min="2580" max="2580" width="26.85546875" style="160" customWidth="1"/>
    <col min="2581" max="2581" width="24.28515625" style="160" customWidth="1"/>
    <col min="2582" max="2582" width="9.140625" style="160"/>
    <col min="2583" max="2583" width="28.5703125" style="160" customWidth="1"/>
    <col min="2584" max="2585" width="9.140625" style="160"/>
    <col min="2586" max="2586" width="22.85546875" style="160" customWidth="1"/>
    <col min="2587" max="2816" width="9.140625" style="160"/>
    <col min="2817" max="2817" width="6.7109375" style="160" customWidth="1"/>
    <col min="2818" max="2818" width="15.28515625" style="160" customWidth="1"/>
    <col min="2819" max="2819" width="28" style="160" customWidth="1"/>
    <col min="2820" max="2820" width="16.5703125" style="160" customWidth="1"/>
    <col min="2821" max="2821" width="28.140625" style="160" customWidth="1"/>
    <col min="2822" max="2822" width="11.7109375" style="160" customWidth="1"/>
    <col min="2823" max="2823" width="13.5703125" style="160" customWidth="1"/>
    <col min="2824" max="2824" width="16.42578125" style="160" customWidth="1"/>
    <col min="2825" max="2825" width="9.140625" style="160" customWidth="1"/>
    <col min="2826" max="2826" width="26" style="160" customWidth="1"/>
    <col min="2827" max="2827" width="19.5703125" style="160" customWidth="1"/>
    <col min="2828" max="2828" width="13.85546875" style="160" customWidth="1"/>
    <col min="2829" max="2829" width="16.7109375" style="160" customWidth="1"/>
    <col min="2830" max="2830" width="27.140625" style="160" customWidth="1"/>
    <col min="2831" max="2831" width="12.28515625" style="160" customWidth="1"/>
    <col min="2832" max="2832" width="25.42578125" style="160" customWidth="1"/>
    <col min="2833" max="2833" width="12.28515625" style="160" customWidth="1"/>
    <col min="2834" max="2834" width="28.28515625" style="160" customWidth="1"/>
    <col min="2835" max="2835" width="24.140625" style="160" customWidth="1"/>
    <col min="2836" max="2836" width="26.85546875" style="160" customWidth="1"/>
    <col min="2837" max="2837" width="24.28515625" style="160" customWidth="1"/>
    <col min="2838" max="2838" width="9.140625" style="160"/>
    <col min="2839" max="2839" width="28.5703125" style="160" customWidth="1"/>
    <col min="2840" max="2841" width="9.140625" style="160"/>
    <col min="2842" max="2842" width="22.85546875" style="160" customWidth="1"/>
    <col min="2843" max="3072" width="9.140625" style="160"/>
    <col min="3073" max="3073" width="6.7109375" style="160" customWidth="1"/>
    <col min="3074" max="3074" width="15.28515625" style="160" customWidth="1"/>
    <col min="3075" max="3075" width="28" style="160" customWidth="1"/>
    <col min="3076" max="3076" width="16.5703125" style="160" customWidth="1"/>
    <col min="3077" max="3077" width="28.140625" style="160" customWidth="1"/>
    <col min="3078" max="3078" width="11.7109375" style="160" customWidth="1"/>
    <col min="3079" max="3079" width="13.5703125" style="160" customWidth="1"/>
    <col min="3080" max="3080" width="16.42578125" style="160" customWidth="1"/>
    <col min="3081" max="3081" width="9.140625" style="160" customWidth="1"/>
    <col min="3082" max="3082" width="26" style="160" customWidth="1"/>
    <col min="3083" max="3083" width="19.5703125" style="160" customWidth="1"/>
    <col min="3084" max="3084" width="13.85546875" style="160" customWidth="1"/>
    <col min="3085" max="3085" width="16.7109375" style="160" customWidth="1"/>
    <col min="3086" max="3086" width="27.140625" style="160" customWidth="1"/>
    <col min="3087" max="3087" width="12.28515625" style="160" customWidth="1"/>
    <col min="3088" max="3088" width="25.42578125" style="160" customWidth="1"/>
    <col min="3089" max="3089" width="12.28515625" style="160" customWidth="1"/>
    <col min="3090" max="3090" width="28.28515625" style="160" customWidth="1"/>
    <col min="3091" max="3091" width="24.140625" style="160" customWidth="1"/>
    <col min="3092" max="3092" width="26.85546875" style="160" customWidth="1"/>
    <col min="3093" max="3093" width="24.28515625" style="160" customWidth="1"/>
    <col min="3094" max="3094" width="9.140625" style="160"/>
    <col min="3095" max="3095" width="28.5703125" style="160" customWidth="1"/>
    <col min="3096" max="3097" width="9.140625" style="160"/>
    <col min="3098" max="3098" width="22.85546875" style="160" customWidth="1"/>
    <col min="3099" max="3328" width="9.140625" style="160"/>
    <col min="3329" max="3329" width="6.7109375" style="160" customWidth="1"/>
    <col min="3330" max="3330" width="15.28515625" style="160" customWidth="1"/>
    <col min="3331" max="3331" width="28" style="160" customWidth="1"/>
    <col min="3332" max="3332" width="16.5703125" style="160" customWidth="1"/>
    <col min="3333" max="3333" width="28.140625" style="160" customWidth="1"/>
    <col min="3334" max="3334" width="11.7109375" style="160" customWidth="1"/>
    <col min="3335" max="3335" width="13.5703125" style="160" customWidth="1"/>
    <col min="3336" max="3336" width="16.42578125" style="160" customWidth="1"/>
    <col min="3337" max="3337" width="9.140625" style="160" customWidth="1"/>
    <col min="3338" max="3338" width="26" style="160" customWidth="1"/>
    <col min="3339" max="3339" width="19.5703125" style="160" customWidth="1"/>
    <col min="3340" max="3340" width="13.85546875" style="160" customWidth="1"/>
    <col min="3341" max="3341" width="16.7109375" style="160" customWidth="1"/>
    <col min="3342" max="3342" width="27.140625" style="160" customWidth="1"/>
    <col min="3343" max="3343" width="12.28515625" style="160" customWidth="1"/>
    <col min="3344" max="3344" width="25.42578125" style="160" customWidth="1"/>
    <col min="3345" max="3345" width="12.28515625" style="160" customWidth="1"/>
    <col min="3346" max="3346" width="28.28515625" style="160" customWidth="1"/>
    <col min="3347" max="3347" width="24.140625" style="160" customWidth="1"/>
    <col min="3348" max="3348" width="26.85546875" style="160" customWidth="1"/>
    <col min="3349" max="3349" width="24.28515625" style="160" customWidth="1"/>
    <col min="3350" max="3350" width="9.140625" style="160"/>
    <col min="3351" max="3351" width="28.5703125" style="160" customWidth="1"/>
    <col min="3352" max="3353" width="9.140625" style="160"/>
    <col min="3354" max="3354" width="22.85546875" style="160" customWidth="1"/>
    <col min="3355" max="3584" width="9.140625" style="160"/>
    <col min="3585" max="3585" width="6.7109375" style="160" customWidth="1"/>
    <col min="3586" max="3586" width="15.28515625" style="160" customWidth="1"/>
    <col min="3587" max="3587" width="28" style="160" customWidth="1"/>
    <col min="3588" max="3588" width="16.5703125" style="160" customWidth="1"/>
    <col min="3589" max="3589" width="28.140625" style="160" customWidth="1"/>
    <col min="3590" max="3590" width="11.7109375" style="160" customWidth="1"/>
    <col min="3591" max="3591" width="13.5703125" style="160" customWidth="1"/>
    <col min="3592" max="3592" width="16.42578125" style="160" customWidth="1"/>
    <col min="3593" max="3593" width="9.140625" style="160" customWidth="1"/>
    <col min="3594" max="3594" width="26" style="160" customWidth="1"/>
    <col min="3595" max="3595" width="19.5703125" style="160" customWidth="1"/>
    <col min="3596" max="3596" width="13.85546875" style="160" customWidth="1"/>
    <col min="3597" max="3597" width="16.7109375" style="160" customWidth="1"/>
    <col min="3598" max="3598" width="27.140625" style="160" customWidth="1"/>
    <col min="3599" max="3599" width="12.28515625" style="160" customWidth="1"/>
    <col min="3600" max="3600" width="25.42578125" style="160" customWidth="1"/>
    <col min="3601" max="3601" width="12.28515625" style="160" customWidth="1"/>
    <col min="3602" max="3602" width="28.28515625" style="160" customWidth="1"/>
    <col min="3603" max="3603" width="24.140625" style="160" customWidth="1"/>
    <col min="3604" max="3604" width="26.85546875" style="160" customWidth="1"/>
    <col min="3605" max="3605" width="24.28515625" style="160" customWidth="1"/>
    <col min="3606" max="3606" width="9.140625" style="160"/>
    <col min="3607" max="3607" width="28.5703125" style="160" customWidth="1"/>
    <col min="3608" max="3609" width="9.140625" style="160"/>
    <col min="3610" max="3610" width="22.85546875" style="160" customWidth="1"/>
    <col min="3611" max="3840" width="9.140625" style="160"/>
    <col min="3841" max="3841" width="6.7109375" style="160" customWidth="1"/>
    <col min="3842" max="3842" width="15.28515625" style="160" customWidth="1"/>
    <col min="3843" max="3843" width="28" style="160" customWidth="1"/>
    <col min="3844" max="3844" width="16.5703125" style="160" customWidth="1"/>
    <col min="3845" max="3845" width="28.140625" style="160" customWidth="1"/>
    <col min="3846" max="3846" width="11.7109375" style="160" customWidth="1"/>
    <col min="3847" max="3847" width="13.5703125" style="160" customWidth="1"/>
    <col min="3848" max="3848" width="16.42578125" style="160" customWidth="1"/>
    <col min="3849" max="3849" width="9.140625" style="160" customWidth="1"/>
    <col min="3850" max="3850" width="26" style="160" customWidth="1"/>
    <col min="3851" max="3851" width="19.5703125" style="160" customWidth="1"/>
    <col min="3852" max="3852" width="13.85546875" style="160" customWidth="1"/>
    <col min="3853" max="3853" width="16.7109375" style="160" customWidth="1"/>
    <col min="3854" max="3854" width="27.140625" style="160" customWidth="1"/>
    <col min="3855" max="3855" width="12.28515625" style="160" customWidth="1"/>
    <col min="3856" max="3856" width="25.42578125" style="160" customWidth="1"/>
    <col min="3857" max="3857" width="12.28515625" style="160" customWidth="1"/>
    <col min="3858" max="3858" width="28.28515625" style="160" customWidth="1"/>
    <col min="3859" max="3859" width="24.140625" style="160" customWidth="1"/>
    <col min="3860" max="3860" width="26.85546875" style="160" customWidth="1"/>
    <col min="3861" max="3861" width="24.28515625" style="160" customWidth="1"/>
    <col min="3862" max="3862" width="9.140625" style="160"/>
    <col min="3863" max="3863" width="28.5703125" style="160" customWidth="1"/>
    <col min="3864" max="3865" width="9.140625" style="160"/>
    <col min="3866" max="3866" width="22.85546875" style="160" customWidth="1"/>
    <col min="3867" max="4096" width="9.140625" style="160"/>
    <col min="4097" max="4097" width="6.7109375" style="160" customWidth="1"/>
    <col min="4098" max="4098" width="15.28515625" style="160" customWidth="1"/>
    <col min="4099" max="4099" width="28" style="160" customWidth="1"/>
    <col min="4100" max="4100" width="16.5703125" style="160" customWidth="1"/>
    <col min="4101" max="4101" width="28.140625" style="160" customWidth="1"/>
    <col min="4102" max="4102" width="11.7109375" style="160" customWidth="1"/>
    <col min="4103" max="4103" width="13.5703125" style="160" customWidth="1"/>
    <col min="4104" max="4104" width="16.42578125" style="160" customWidth="1"/>
    <col min="4105" max="4105" width="9.140625" style="160" customWidth="1"/>
    <col min="4106" max="4106" width="26" style="160" customWidth="1"/>
    <col min="4107" max="4107" width="19.5703125" style="160" customWidth="1"/>
    <col min="4108" max="4108" width="13.85546875" style="160" customWidth="1"/>
    <col min="4109" max="4109" width="16.7109375" style="160" customWidth="1"/>
    <col min="4110" max="4110" width="27.140625" style="160" customWidth="1"/>
    <col min="4111" max="4111" width="12.28515625" style="160" customWidth="1"/>
    <col min="4112" max="4112" width="25.42578125" style="160" customWidth="1"/>
    <col min="4113" max="4113" width="12.28515625" style="160" customWidth="1"/>
    <col min="4114" max="4114" width="28.28515625" style="160" customWidth="1"/>
    <col min="4115" max="4115" width="24.140625" style="160" customWidth="1"/>
    <col min="4116" max="4116" width="26.85546875" style="160" customWidth="1"/>
    <col min="4117" max="4117" width="24.28515625" style="160" customWidth="1"/>
    <col min="4118" max="4118" width="9.140625" style="160"/>
    <col min="4119" max="4119" width="28.5703125" style="160" customWidth="1"/>
    <col min="4120" max="4121" width="9.140625" style="160"/>
    <col min="4122" max="4122" width="22.85546875" style="160" customWidth="1"/>
    <col min="4123" max="4352" width="9.140625" style="160"/>
    <col min="4353" max="4353" width="6.7109375" style="160" customWidth="1"/>
    <col min="4354" max="4354" width="15.28515625" style="160" customWidth="1"/>
    <col min="4355" max="4355" width="28" style="160" customWidth="1"/>
    <col min="4356" max="4356" width="16.5703125" style="160" customWidth="1"/>
    <col min="4357" max="4357" width="28.140625" style="160" customWidth="1"/>
    <col min="4358" max="4358" width="11.7109375" style="160" customWidth="1"/>
    <col min="4359" max="4359" width="13.5703125" style="160" customWidth="1"/>
    <col min="4360" max="4360" width="16.42578125" style="160" customWidth="1"/>
    <col min="4361" max="4361" width="9.140625" style="160" customWidth="1"/>
    <col min="4362" max="4362" width="26" style="160" customWidth="1"/>
    <col min="4363" max="4363" width="19.5703125" style="160" customWidth="1"/>
    <col min="4364" max="4364" width="13.85546875" style="160" customWidth="1"/>
    <col min="4365" max="4365" width="16.7109375" style="160" customWidth="1"/>
    <col min="4366" max="4366" width="27.140625" style="160" customWidth="1"/>
    <col min="4367" max="4367" width="12.28515625" style="160" customWidth="1"/>
    <col min="4368" max="4368" width="25.42578125" style="160" customWidth="1"/>
    <col min="4369" max="4369" width="12.28515625" style="160" customWidth="1"/>
    <col min="4370" max="4370" width="28.28515625" style="160" customWidth="1"/>
    <col min="4371" max="4371" width="24.140625" style="160" customWidth="1"/>
    <col min="4372" max="4372" width="26.85546875" style="160" customWidth="1"/>
    <col min="4373" max="4373" width="24.28515625" style="160" customWidth="1"/>
    <col min="4374" max="4374" width="9.140625" style="160"/>
    <col min="4375" max="4375" width="28.5703125" style="160" customWidth="1"/>
    <col min="4376" max="4377" width="9.140625" style="160"/>
    <col min="4378" max="4378" width="22.85546875" style="160" customWidth="1"/>
    <col min="4379" max="4608" width="9.140625" style="160"/>
    <col min="4609" max="4609" width="6.7109375" style="160" customWidth="1"/>
    <col min="4610" max="4610" width="15.28515625" style="160" customWidth="1"/>
    <col min="4611" max="4611" width="28" style="160" customWidth="1"/>
    <col min="4612" max="4612" width="16.5703125" style="160" customWidth="1"/>
    <col min="4613" max="4613" width="28.140625" style="160" customWidth="1"/>
    <col min="4614" max="4614" width="11.7109375" style="160" customWidth="1"/>
    <col min="4615" max="4615" width="13.5703125" style="160" customWidth="1"/>
    <col min="4616" max="4616" width="16.42578125" style="160" customWidth="1"/>
    <col min="4617" max="4617" width="9.140625" style="160" customWidth="1"/>
    <col min="4618" max="4618" width="26" style="160" customWidth="1"/>
    <col min="4619" max="4619" width="19.5703125" style="160" customWidth="1"/>
    <col min="4620" max="4620" width="13.85546875" style="160" customWidth="1"/>
    <col min="4621" max="4621" width="16.7109375" style="160" customWidth="1"/>
    <col min="4622" max="4622" width="27.140625" style="160" customWidth="1"/>
    <col min="4623" max="4623" width="12.28515625" style="160" customWidth="1"/>
    <col min="4624" max="4624" width="25.42578125" style="160" customWidth="1"/>
    <col min="4625" max="4625" width="12.28515625" style="160" customWidth="1"/>
    <col min="4626" max="4626" width="28.28515625" style="160" customWidth="1"/>
    <col min="4627" max="4627" width="24.140625" style="160" customWidth="1"/>
    <col min="4628" max="4628" width="26.85546875" style="160" customWidth="1"/>
    <col min="4629" max="4629" width="24.28515625" style="160" customWidth="1"/>
    <col min="4630" max="4630" width="9.140625" style="160"/>
    <col min="4631" max="4631" width="28.5703125" style="160" customWidth="1"/>
    <col min="4632" max="4633" width="9.140625" style="160"/>
    <col min="4634" max="4634" width="22.85546875" style="160" customWidth="1"/>
    <col min="4635" max="4864" width="9.140625" style="160"/>
    <col min="4865" max="4865" width="6.7109375" style="160" customWidth="1"/>
    <col min="4866" max="4866" width="15.28515625" style="160" customWidth="1"/>
    <col min="4867" max="4867" width="28" style="160" customWidth="1"/>
    <col min="4868" max="4868" width="16.5703125" style="160" customWidth="1"/>
    <col min="4869" max="4869" width="28.140625" style="160" customWidth="1"/>
    <col min="4870" max="4870" width="11.7109375" style="160" customWidth="1"/>
    <col min="4871" max="4871" width="13.5703125" style="160" customWidth="1"/>
    <col min="4872" max="4872" width="16.42578125" style="160" customWidth="1"/>
    <col min="4873" max="4873" width="9.140625" style="160" customWidth="1"/>
    <col min="4874" max="4874" width="26" style="160" customWidth="1"/>
    <col min="4875" max="4875" width="19.5703125" style="160" customWidth="1"/>
    <col min="4876" max="4876" width="13.85546875" style="160" customWidth="1"/>
    <col min="4877" max="4877" width="16.7109375" style="160" customWidth="1"/>
    <col min="4878" max="4878" width="27.140625" style="160" customWidth="1"/>
    <col min="4879" max="4879" width="12.28515625" style="160" customWidth="1"/>
    <col min="4880" max="4880" width="25.42578125" style="160" customWidth="1"/>
    <col min="4881" max="4881" width="12.28515625" style="160" customWidth="1"/>
    <col min="4882" max="4882" width="28.28515625" style="160" customWidth="1"/>
    <col min="4883" max="4883" width="24.140625" style="160" customWidth="1"/>
    <col min="4884" max="4884" width="26.85546875" style="160" customWidth="1"/>
    <col min="4885" max="4885" width="24.28515625" style="160" customWidth="1"/>
    <col min="4886" max="4886" width="9.140625" style="160"/>
    <col min="4887" max="4887" width="28.5703125" style="160" customWidth="1"/>
    <col min="4888" max="4889" width="9.140625" style="160"/>
    <col min="4890" max="4890" width="22.85546875" style="160" customWidth="1"/>
    <col min="4891" max="5120" width="9.140625" style="160"/>
    <col min="5121" max="5121" width="6.7109375" style="160" customWidth="1"/>
    <col min="5122" max="5122" width="15.28515625" style="160" customWidth="1"/>
    <col min="5123" max="5123" width="28" style="160" customWidth="1"/>
    <col min="5124" max="5124" width="16.5703125" style="160" customWidth="1"/>
    <col min="5125" max="5125" width="28.140625" style="160" customWidth="1"/>
    <col min="5126" max="5126" width="11.7109375" style="160" customWidth="1"/>
    <col min="5127" max="5127" width="13.5703125" style="160" customWidth="1"/>
    <col min="5128" max="5128" width="16.42578125" style="160" customWidth="1"/>
    <col min="5129" max="5129" width="9.140625" style="160" customWidth="1"/>
    <col min="5130" max="5130" width="26" style="160" customWidth="1"/>
    <col min="5131" max="5131" width="19.5703125" style="160" customWidth="1"/>
    <col min="5132" max="5132" width="13.85546875" style="160" customWidth="1"/>
    <col min="5133" max="5133" width="16.7109375" style="160" customWidth="1"/>
    <col min="5134" max="5134" width="27.140625" style="160" customWidth="1"/>
    <col min="5135" max="5135" width="12.28515625" style="160" customWidth="1"/>
    <col min="5136" max="5136" width="25.42578125" style="160" customWidth="1"/>
    <col min="5137" max="5137" width="12.28515625" style="160" customWidth="1"/>
    <col min="5138" max="5138" width="28.28515625" style="160" customWidth="1"/>
    <col min="5139" max="5139" width="24.140625" style="160" customWidth="1"/>
    <col min="5140" max="5140" width="26.85546875" style="160" customWidth="1"/>
    <col min="5141" max="5141" width="24.28515625" style="160" customWidth="1"/>
    <col min="5142" max="5142" width="9.140625" style="160"/>
    <col min="5143" max="5143" width="28.5703125" style="160" customWidth="1"/>
    <col min="5144" max="5145" width="9.140625" style="160"/>
    <col min="5146" max="5146" width="22.85546875" style="160" customWidth="1"/>
    <col min="5147" max="5376" width="9.140625" style="160"/>
    <col min="5377" max="5377" width="6.7109375" style="160" customWidth="1"/>
    <col min="5378" max="5378" width="15.28515625" style="160" customWidth="1"/>
    <col min="5379" max="5379" width="28" style="160" customWidth="1"/>
    <col min="5380" max="5380" width="16.5703125" style="160" customWidth="1"/>
    <col min="5381" max="5381" width="28.140625" style="160" customWidth="1"/>
    <col min="5382" max="5382" width="11.7109375" style="160" customWidth="1"/>
    <col min="5383" max="5383" width="13.5703125" style="160" customWidth="1"/>
    <col min="5384" max="5384" width="16.42578125" style="160" customWidth="1"/>
    <col min="5385" max="5385" width="9.140625" style="160" customWidth="1"/>
    <col min="5386" max="5386" width="26" style="160" customWidth="1"/>
    <col min="5387" max="5387" width="19.5703125" style="160" customWidth="1"/>
    <col min="5388" max="5388" width="13.85546875" style="160" customWidth="1"/>
    <col min="5389" max="5389" width="16.7109375" style="160" customWidth="1"/>
    <col min="5390" max="5390" width="27.140625" style="160" customWidth="1"/>
    <col min="5391" max="5391" width="12.28515625" style="160" customWidth="1"/>
    <col min="5392" max="5392" width="25.42578125" style="160" customWidth="1"/>
    <col min="5393" max="5393" width="12.28515625" style="160" customWidth="1"/>
    <col min="5394" max="5394" width="28.28515625" style="160" customWidth="1"/>
    <col min="5395" max="5395" width="24.140625" style="160" customWidth="1"/>
    <col min="5396" max="5396" width="26.85546875" style="160" customWidth="1"/>
    <col min="5397" max="5397" width="24.28515625" style="160" customWidth="1"/>
    <col min="5398" max="5398" width="9.140625" style="160"/>
    <col min="5399" max="5399" width="28.5703125" style="160" customWidth="1"/>
    <col min="5400" max="5401" width="9.140625" style="160"/>
    <col min="5402" max="5402" width="22.85546875" style="160" customWidth="1"/>
    <col min="5403" max="5632" width="9.140625" style="160"/>
    <col min="5633" max="5633" width="6.7109375" style="160" customWidth="1"/>
    <col min="5634" max="5634" width="15.28515625" style="160" customWidth="1"/>
    <col min="5635" max="5635" width="28" style="160" customWidth="1"/>
    <col min="5636" max="5636" width="16.5703125" style="160" customWidth="1"/>
    <col min="5637" max="5637" width="28.140625" style="160" customWidth="1"/>
    <col min="5638" max="5638" width="11.7109375" style="160" customWidth="1"/>
    <col min="5639" max="5639" width="13.5703125" style="160" customWidth="1"/>
    <col min="5640" max="5640" width="16.42578125" style="160" customWidth="1"/>
    <col min="5641" max="5641" width="9.140625" style="160" customWidth="1"/>
    <col min="5642" max="5642" width="26" style="160" customWidth="1"/>
    <col min="5643" max="5643" width="19.5703125" style="160" customWidth="1"/>
    <col min="5644" max="5644" width="13.85546875" style="160" customWidth="1"/>
    <col min="5645" max="5645" width="16.7109375" style="160" customWidth="1"/>
    <col min="5646" max="5646" width="27.140625" style="160" customWidth="1"/>
    <col min="5647" max="5647" width="12.28515625" style="160" customWidth="1"/>
    <col min="5648" max="5648" width="25.42578125" style="160" customWidth="1"/>
    <col min="5649" max="5649" width="12.28515625" style="160" customWidth="1"/>
    <col min="5650" max="5650" width="28.28515625" style="160" customWidth="1"/>
    <col min="5651" max="5651" width="24.140625" style="160" customWidth="1"/>
    <col min="5652" max="5652" width="26.85546875" style="160" customWidth="1"/>
    <col min="5653" max="5653" width="24.28515625" style="160" customWidth="1"/>
    <col min="5654" max="5654" width="9.140625" style="160"/>
    <col min="5655" max="5655" width="28.5703125" style="160" customWidth="1"/>
    <col min="5656" max="5657" width="9.140625" style="160"/>
    <col min="5658" max="5658" width="22.85546875" style="160" customWidth="1"/>
    <col min="5659" max="5888" width="9.140625" style="160"/>
    <col min="5889" max="5889" width="6.7109375" style="160" customWidth="1"/>
    <col min="5890" max="5890" width="15.28515625" style="160" customWidth="1"/>
    <col min="5891" max="5891" width="28" style="160" customWidth="1"/>
    <col min="5892" max="5892" width="16.5703125" style="160" customWidth="1"/>
    <col min="5893" max="5893" width="28.140625" style="160" customWidth="1"/>
    <col min="5894" max="5894" width="11.7109375" style="160" customWidth="1"/>
    <col min="5895" max="5895" width="13.5703125" style="160" customWidth="1"/>
    <col min="5896" max="5896" width="16.42578125" style="160" customWidth="1"/>
    <col min="5897" max="5897" width="9.140625" style="160" customWidth="1"/>
    <col min="5898" max="5898" width="26" style="160" customWidth="1"/>
    <col min="5899" max="5899" width="19.5703125" style="160" customWidth="1"/>
    <col min="5900" max="5900" width="13.85546875" style="160" customWidth="1"/>
    <col min="5901" max="5901" width="16.7109375" style="160" customWidth="1"/>
    <col min="5902" max="5902" width="27.140625" style="160" customWidth="1"/>
    <col min="5903" max="5903" width="12.28515625" style="160" customWidth="1"/>
    <col min="5904" max="5904" width="25.42578125" style="160" customWidth="1"/>
    <col min="5905" max="5905" width="12.28515625" style="160" customWidth="1"/>
    <col min="5906" max="5906" width="28.28515625" style="160" customWidth="1"/>
    <col min="5907" max="5907" width="24.140625" style="160" customWidth="1"/>
    <col min="5908" max="5908" width="26.85546875" style="160" customWidth="1"/>
    <col min="5909" max="5909" width="24.28515625" style="160" customWidth="1"/>
    <col min="5910" max="5910" width="9.140625" style="160"/>
    <col min="5911" max="5911" width="28.5703125" style="160" customWidth="1"/>
    <col min="5912" max="5913" width="9.140625" style="160"/>
    <col min="5914" max="5914" width="22.85546875" style="160" customWidth="1"/>
    <col min="5915" max="6144" width="9.140625" style="160"/>
    <col min="6145" max="6145" width="6.7109375" style="160" customWidth="1"/>
    <col min="6146" max="6146" width="15.28515625" style="160" customWidth="1"/>
    <col min="6147" max="6147" width="28" style="160" customWidth="1"/>
    <col min="6148" max="6148" width="16.5703125" style="160" customWidth="1"/>
    <col min="6149" max="6149" width="28.140625" style="160" customWidth="1"/>
    <col min="6150" max="6150" width="11.7109375" style="160" customWidth="1"/>
    <col min="6151" max="6151" width="13.5703125" style="160" customWidth="1"/>
    <col min="6152" max="6152" width="16.42578125" style="160" customWidth="1"/>
    <col min="6153" max="6153" width="9.140625" style="160" customWidth="1"/>
    <col min="6154" max="6154" width="26" style="160" customWidth="1"/>
    <col min="6155" max="6155" width="19.5703125" style="160" customWidth="1"/>
    <col min="6156" max="6156" width="13.85546875" style="160" customWidth="1"/>
    <col min="6157" max="6157" width="16.7109375" style="160" customWidth="1"/>
    <col min="6158" max="6158" width="27.140625" style="160" customWidth="1"/>
    <col min="6159" max="6159" width="12.28515625" style="160" customWidth="1"/>
    <col min="6160" max="6160" width="25.42578125" style="160" customWidth="1"/>
    <col min="6161" max="6161" width="12.28515625" style="160" customWidth="1"/>
    <col min="6162" max="6162" width="28.28515625" style="160" customWidth="1"/>
    <col min="6163" max="6163" width="24.140625" style="160" customWidth="1"/>
    <col min="6164" max="6164" width="26.85546875" style="160" customWidth="1"/>
    <col min="6165" max="6165" width="24.28515625" style="160" customWidth="1"/>
    <col min="6166" max="6166" width="9.140625" style="160"/>
    <col min="6167" max="6167" width="28.5703125" style="160" customWidth="1"/>
    <col min="6168" max="6169" width="9.140625" style="160"/>
    <col min="6170" max="6170" width="22.85546875" style="160" customWidth="1"/>
    <col min="6171" max="6400" width="9.140625" style="160"/>
    <col min="6401" max="6401" width="6.7109375" style="160" customWidth="1"/>
    <col min="6402" max="6402" width="15.28515625" style="160" customWidth="1"/>
    <col min="6403" max="6403" width="28" style="160" customWidth="1"/>
    <col min="6404" max="6404" width="16.5703125" style="160" customWidth="1"/>
    <col min="6405" max="6405" width="28.140625" style="160" customWidth="1"/>
    <col min="6406" max="6406" width="11.7109375" style="160" customWidth="1"/>
    <col min="6407" max="6407" width="13.5703125" style="160" customWidth="1"/>
    <col min="6408" max="6408" width="16.42578125" style="160" customWidth="1"/>
    <col min="6409" max="6409" width="9.140625" style="160" customWidth="1"/>
    <col min="6410" max="6410" width="26" style="160" customWidth="1"/>
    <col min="6411" max="6411" width="19.5703125" style="160" customWidth="1"/>
    <col min="6412" max="6412" width="13.85546875" style="160" customWidth="1"/>
    <col min="6413" max="6413" width="16.7109375" style="160" customWidth="1"/>
    <col min="6414" max="6414" width="27.140625" style="160" customWidth="1"/>
    <col min="6415" max="6415" width="12.28515625" style="160" customWidth="1"/>
    <col min="6416" max="6416" width="25.42578125" style="160" customWidth="1"/>
    <col min="6417" max="6417" width="12.28515625" style="160" customWidth="1"/>
    <col min="6418" max="6418" width="28.28515625" style="160" customWidth="1"/>
    <col min="6419" max="6419" width="24.140625" style="160" customWidth="1"/>
    <col min="6420" max="6420" width="26.85546875" style="160" customWidth="1"/>
    <col min="6421" max="6421" width="24.28515625" style="160" customWidth="1"/>
    <col min="6422" max="6422" width="9.140625" style="160"/>
    <col min="6423" max="6423" width="28.5703125" style="160" customWidth="1"/>
    <col min="6424" max="6425" width="9.140625" style="160"/>
    <col min="6426" max="6426" width="22.85546875" style="160" customWidth="1"/>
    <col min="6427" max="6656" width="9.140625" style="160"/>
    <col min="6657" max="6657" width="6.7109375" style="160" customWidth="1"/>
    <col min="6658" max="6658" width="15.28515625" style="160" customWidth="1"/>
    <col min="6659" max="6659" width="28" style="160" customWidth="1"/>
    <col min="6660" max="6660" width="16.5703125" style="160" customWidth="1"/>
    <col min="6661" max="6661" width="28.140625" style="160" customWidth="1"/>
    <col min="6662" max="6662" width="11.7109375" style="160" customWidth="1"/>
    <col min="6663" max="6663" width="13.5703125" style="160" customWidth="1"/>
    <col min="6664" max="6664" width="16.42578125" style="160" customWidth="1"/>
    <col min="6665" max="6665" width="9.140625" style="160" customWidth="1"/>
    <col min="6666" max="6666" width="26" style="160" customWidth="1"/>
    <col min="6667" max="6667" width="19.5703125" style="160" customWidth="1"/>
    <col min="6668" max="6668" width="13.85546875" style="160" customWidth="1"/>
    <col min="6669" max="6669" width="16.7109375" style="160" customWidth="1"/>
    <col min="6670" max="6670" width="27.140625" style="160" customWidth="1"/>
    <col min="6671" max="6671" width="12.28515625" style="160" customWidth="1"/>
    <col min="6672" max="6672" width="25.42578125" style="160" customWidth="1"/>
    <col min="6673" max="6673" width="12.28515625" style="160" customWidth="1"/>
    <col min="6674" max="6674" width="28.28515625" style="160" customWidth="1"/>
    <col min="6675" max="6675" width="24.140625" style="160" customWidth="1"/>
    <col min="6676" max="6676" width="26.85546875" style="160" customWidth="1"/>
    <col min="6677" max="6677" width="24.28515625" style="160" customWidth="1"/>
    <col min="6678" max="6678" width="9.140625" style="160"/>
    <col min="6679" max="6679" width="28.5703125" style="160" customWidth="1"/>
    <col min="6680" max="6681" width="9.140625" style="160"/>
    <col min="6682" max="6682" width="22.85546875" style="160" customWidth="1"/>
    <col min="6683" max="6912" width="9.140625" style="160"/>
    <col min="6913" max="6913" width="6.7109375" style="160" customWidth="1"/>
    <col min="6914" max="6914" width="15.28515625" style="160" customWidth="1"/>
    <col min="6915" max="6915" width="28" style="160" customWidth="1"/>
    <col min="6916" max="6916" width="16.5703125" style="160" customWidth="1"/>
    <col min="6917" max="6917" width="28.140625" style="160" customWidth="1"/>
    <col min="6918" max="6918" width="11.7109375" style="160" customWidth="1"/>
    <col min="6919" max="6919" width="13.5703125" style="160" customWidth="1"/>
    <col min="6920" max="6920" width="16.42578125" style="160" customWidth="1"/>
    <col min="6921" max="6921" width="9.140625" style="160" customWidth="1"/>
    <col min="6922" max="6922" width="26" style="160" customWidth="1"/>
    <col min="6923" max="6923" width="19.5703125" style="160" customWidth="1"/>
    <col min="6924" max="6924" width="13.85546875" style="160" customWidth="1"/>
    <col min="6925" max="6925" width="16.7109375" style="160" customWidth="1"/>
    <col min="6926" max="6926" width="27.140625" style="160" customWidth="1"/>
    <col min="6927" max="6927" width="12.28515625" style="160" customWidth="1"/>
    <col min="6928" max="6928" width="25.42578125" style="160" customWidth="1"/>
    <col min="6929" max="6929" width="12.28515625" style="160" customWidth="1"/>
    <col min="6930" max="6930" width="28.28515625" style="160" customWidth="1"/>
    <col min="6931" max="6931" width="24.140625" style="160" customWidth="1"/>
    <col min="6932" max="6932" width="26.85546875" style="160" customWidth="1"/>
    <col min="6933" max="6933" width="24.28515625" style="160" customWidth="1"/>
    <col min="6934" max="6934" width="9.140625" style="160"/>
    <col min="6935" max="6935" width="28.5703125" style="160" customWidth="1"/>
    <col min="6936" max="6937" width="9.140625" style="160"/>
    <col min="6938" max="6938" width="22.85546875" style="160" customWidth="1"/>
    <col min="6939" max="7168" width="9.140625" style="160"/>
    <col min="7169" max="7169" width="6.7109375" style="160" customWidth="1"/>
    <col min="7170" max="7170" width="15.28515625" style="160" customWidth="1"/>
    <col min="7171" max="7171" width="28" style="160" customWidth="1"/>
    <col min="7172" max="7172" width="16.5703125" style="160" customWidth="1"/>
    <col min="7173" max="7173" width="28.140625" style="160" customWidth="1"/>
    <col min="7174" max="7174" width="11.7109375" style="160" customWidth="1"/>
    <col min="7175" max="7175" width="13.5703125" style="160" customWidth="1"/>
    <col min="7176" max="7176" width="16.42578125" style="160" customWidth="1"/>
    <col min="7177" max="7177" width="9.140625" style="160" customWidth="1"/>
    <col min="7178" max="7178" width="26" style="160" customWidth="1"/>
    <col min="7179" max="7179" width="19.5703125" style="160" customWidth="1"/>
    <col min="7180" max="7180" width="13.85546875" style="160" customWidth="1"/>
    <col min="7181" max="7181" width="16.7109375" style="160" customWidth="1"/>
    <col min="7182" max="7182" width="27.140625" style="160" customWidth="1"/>
    <col min="7183" max="7183" width="12.28515625" style="160" customWidth="1"/>
    <col min="7184" max="7184" width="25.42578125" style="160" customWidth="1"/>
    <col min="7185" max="7185" width="12.28515625" style="160" customWidth="1"/>
    <col min="7186" max="7186" width="28.28515625" style="160" customWidth="1"/>
    <col min="7187" max="7187" width="24.140625" style="160" customWidth="1"/>
    <col min="7188" max="7188" width="26.85546875" style="160" customWidth="1"/>
    <col min="7189" max="7189" width="24.28515625" style="160" customWidth="1"/>
    <col min="7190" max="7190" width="9.140625" style="160"/>
    <col min="7191" max="7191" width="28.5703125" style="160" customWidth="1"/>
    <col min="7192" max="7193" width="9.140625" style="160"/>
    <col min="7194" max="7194" width="22.85546875" style="160" customWidth="1"/>
    <col min="7195" max="7424" width="9.140625" style="160"/>
    <col min="7425" max="7425" width="6.7109375" style="160" customWidth="1"/>
    <col min="7426" max="7426" width="15.28515625" style="160" customWidth="1"/>
    <col min="7427" max="7427" width="28" style="160" customWidth="1"/>
    <col min="7428" max="7428" width="16.5703125" style="160" customWidth="1"/>
    <col min="7429" max="7429" width="28.140625" style="160" customWidth="1"/>
    <col min="7430" max="7430" width="11.7109375" style="160" customWidth="1"/>
    <col min="7431" max="7431" width="13.5703125" style="160" customWidth="1"/>
    <col min="7432" max="7432" width="16.42578125" style="160" customWidth="1"/>
    <col min="7433" max="7433" width="9.140625" style="160" customWidth="1"/>
    <col min="7434" max="7434" width="26" style="160" customWidth="1"/>
    <col min="7435" max="7435" width="19.5703125" style="160" customWidth="1"/>
    <col min="7436" max="7436" width="13.85546875" style="160" customWidth="1"/>
    <col min="7437" max="7437" width="16.7109375" style="160" customWidth="1"/>
    <col min="7438" max="7438" width="27.140625" style="160" customWidth="1"/>
    <col min="7439" max="7439" width="12.28515625" style="160" customWidth="1"/>
    <col min="7440" max="7440" width="25.42578125" style="160" customWidth="1"/>
    <col min="7441" max="7441" width="12.28515625" style="160" customWidth="1"/>
    <col min="7442" max="7442" width="28.28515625" style="160" customWidth="1"/>
    <col min="7443" max="7443" width="24.140625" style="160" customWidth="1"/>
    <col min="7444" max="7444" width="26.85546875" style="160" customWidth="1"/>
    <col min="7445" max="7445" width="24.28515625" style="160" customWidth="1"/>
    <col min="7446" max="7446" width="9.140625" style="160"/>
    <col min="7447" max="7447" width="28.5703125" style="160" customWidth="1"/>
    <col min="7448" max="7449" width="9.140625" style="160"/>
    <col min="7450" max="7450" width="22.85546875" style="160" customWidth="1"/>
    <col min="7451" max="7680" width="9.140625" style="160"/>
    <col min="7681" max="7681" width="6.7109375" style="160" customWidth="1"/>
    <col min="7682" max="7682" width="15.28515625" style="160" customWidth="1"/>
    <col min="7683" max="7683" width="28" style="160" customWidth="1"/>
    <col min="7684" max="7684" width="16.5703125" style="160" customWidth="1"/>
    <col min="7685" max="7685" width="28.140625" style="160" customWidth="1"/>
    <col min="7686" max="7686" width="11.7109375" style="160" customWidth="1"/>
    <col min="7687" max="7687" width="13.5703125" style="160" customWidth="1"/>
    <col min="7688" max="7688" width="16.42578125" style="160" customWidth="1"/>
    <col min="7689" max="7689" width="9.140625" style="160" customWidth="1"/>
    <col min="7690" max="7690" width="26" style="160" customWidth="1"/>
    <col min="7691" max="7691" width="19.5703125" style="160" customWidth="1"/>
    <col min="7692" max="7692" width="13.85546875" style="160" customWidth="1"/>
    <col min="7693" max="7693" width="16.7109375" style="160" customWidth="1"/>
    <col min="7694" max="7694" width="27.140625" style="160" customWidth="1"/>
    <col min="7695" max="7695" width="12.28515625" style="160" customWidth="1"/>
    <col min="7696" max="7696" width="25.42578125" style="160" customWidth="1"/>
    <col min="7697" max="7697" width="12.28515625" style="160" customWidth="1"/>
    <col min="7698" max="7698" width="28.28515625" style="160" customWidth="1"/>
    <col min="7699" max="7699" width="24.140625" style="160" customWidth="1"/>
    <col min="7700" max="7700" width="26.85546875" style="160" customWidth="1"/>
    <col min="7701" max="7701" width="24.28515625" style="160" customWidth="1"/>
    <col min="7702" max="7702" width="9.140625" style="160"/>
    <col min="7703" max="7703" width="28.5703125" style="160" customWidth="1"/>
    <col min="7704" max="7705" width="9.140625" style="160"/>
    <col min="7706" max="7706" width="22.85546875" style="160" customWidth="1"/>
    <col min="7707" max="7936" width="9.140625" style="160"/>
    <col min="7937" max="7937" width="6.7109375" style="160" customWidth="1"/>
    <col min="7938" max="7938" width="15.28515625" style="160" customWidth="1"/>
    <col min="7939" max="7939" width="28" style="160" customWidth="1"/>
    <col min="7940" max="7940" width="16.5703125" style="160" customWidth="1"/>
    <col min="7941" max="7941" width="28.140625" style="160" customWidth="1"/>
    <col min="7942" max="7942" width="11.7109375" style="160" customWidth="1"/>
    <col min="7943" max="7943" width="13.5703125" style="160" customWidth="1"/>
    <col min="7944" max="7944" width="16.42578125" style="160" customWidth="1"/>
    <col min="7945" max="7945" width="9.140625" style="160" customWidth="1"/>
    <col min="7946" max="7946" width="26" style="160" customWidth="1"/>
    <col min="7947" max="7947" width="19.5703125" style="160" customWidth="1"/>
    <col min="7948" max="7948" width="13.85546875" style="160" customWidth="1"/>
    <col min="7949" max="7949" width="16.7109375" style="160" customWidth="1"/>
    <col min="7950" max="7950" width="27.140625" style="160" customWidth="1"/>
    <col min="7951" max="7951" width="12.28515625" style="160" customWidth="1"/>
    <col min="7952" max="7952" width="25.42578125" style="160" customWidth="1"/>
    <col min="7953" max="7953" width="12.28515625" style="160" customWidth="1"/>
    <col min="7954" max="7954" width="28.28515625" style="160" customWidth="1"/>
    <col min="7955" max="7955" width="24.140625" style="160" customWidth="1"/>
    <col min="7956" max="7956" width="26.85546875" style="160" customWidth="1"/>
    <col min="7957" max="7957" width="24.28515625" style="160" customWidth="1"/>
    <col min="7958" max="7958" width="9.140625" style="160"/>
    <col min="7959" max="7959" width="28.5703125" style="160" customWidth="1"/>
    <col min="7960" max="7961" width="9.140625" style="160"/>
    <col min="7962" max="7962" width="22.85546875" style="160" customWidth="1"/>
    <col min="7963" max="8192" width="9.140625" style="160"/>
    <col min="8193" max="8193" width="6.7109375" style="160" customWidth="1"/>
    <col min="8194" max="8194" width="15.28515625" style="160" customWidth="1"/>
    <col min="8195" max="8195" width="28" style="160" customWidth="1"/>
    <col min="8196" max="8196" width="16.5703125" style="160" customWidth="1"/>
    <col min="8197" max="8197" width="28.140625" style="160" customWidth="1"/>
    <col min="8198" max="8198" width="11.7109375" style="160" customWidth="1"/>
    <col min="8199" max="8199" width="13.5703125" style="160" customWidth="1"/>
    <col min="8200" max="8200" width="16.42578125" style="160" customWidth="1"/>
    <col min="8201" max="8201" width="9.140625" style="160" customWidth="1"/>
    <col min="8202" max="8202" width="26" style="160" customWidth="1"/>
    <col min="8203" max="8203" width="19.5703125" style="160" customWidth="1"/>
    <col min="8204" max="8204" width="13.85546875" style="160" customWidth="1"/>
    <col min="8205" max="8205" width="16.7109375" style="160" customWidth="1"/>
    <col min="8206" max="8206" width="27.140625" style="160" customWidth="1"/>
    <col min="8207" max="8207" width="12.28515625" style="160" customWidth="1"/>
    <col min="8208" max="8208" width="25.42578125" style="160" customWidth="1"/>
    <col min="8209" max="8209" width="12.28515625" style="160" customWidth="1"/>
    <col min="8210" max="8210" width="28.28515625" style="160" customWidth="1"/>
    <col min="8211" max="8211" width="24.140625" style="160" customWidth="1"/>
    <col min="8212" max="8212" width="26.85546875" style="160" customWidth="1"/>
    <col min="8213" max="8213" width="24.28515625" style="160" customWidth="1"/>
    <col min="8214" max="8214" width="9.140625" style="160"/>
    <col min="8215" max="8215" width="28.5703125" style="160" customWidth="1"/>
    <col min="8216" max="8217" width="9.140625" style="160"/>
    <col min="8218" max="8218" width="22.85546875" style="160" customWidth="1"/>
    <col min="8219" max="8448" width="9.140625" style="160"/>
    <col min="8449" max="8449" width="6.7109375" style="160" customWidth="1"/>
    <col min="8450" max="8450" width="15.28515625" style="160" customWidth="1"/>
    <col min="8451" max="8451" width="28" style="160" customWidth="1"/>
    <col min="8452" max="8452" width="16.5703125" style="160" customWidth="1"/>
    <col min="8453" max="8453" width="28.140625" style="160" customWidth="1"/>
    <col min="8454" max="8454" width="11.7109375" style="160" customWidth="1"/>
    <col min="8455" max="8455" width="13.5703125" style="160" customWidth="1"/>
    <col min="8456" max="8456" width="16.42578125" style="160" customWidth="1"/>
    <col min="8457" max="8457" width="9.140625" style="160" customWidth="1"/>
    <col min="8458" max="8458" width="26" style="160" customWidth="1"/>
    <col min="8459" max="8459" width="19.5703125" style="160" customWidth="1"/>
    <col min="8460" max="8460" width="13.85546875" style="160" customWidth="1"/>
    <col min="8461" max="8461" width="16.7109375" style="160" customWidth="1"/>
    <col min="8462" max="8462" width="27.140625" style="160" customWidth="1"/>
    <col min="8463" max="8463" width="12.28515625" style="160" customWidth="1"/>
    <col min="8464" max="8464" width="25.42578125" style="160" customWidth="1"/>
    <col min="8465" max="8465" width="12.28515625" style="160" customWidth="1"/>
    <col min="8466" max="8466" width="28.28515625" style="160" customWidth="1"/>
    <col min="8467" max="8467" width="24.140625" style="160" customWidth="1"/>
    <col min="8468" max="8468" width="26.85546875" style="160" customWidth="1"/>
    <col min="8469" max="8469" width="24.28515625" style="160" customWidth="1"/>
    <col min="8470" max="8470" width="9.140625" style="160"/>
    <col min="8471" max="8471" width="28.5703125" style="160" customWidth="1"/>
    <col min="8472" max="8473" width="9.140625" style="160"/>
    <col min="8474" max="8474" width="22.85546875" style="160" customWidth="1"/>
    <col min="8475" max="8704" width="9.140625" style="160"/>
    <col min="8705" max="8705" width="6.7109375" style="160" customWidth="1"/>
    <col min="8706" max="8706" width="15.28515625" style="160" customWidth="1"/>
    <col min="8707" max="8707" width="28" style="160" customWidth="1"/>
    <col min="8708" max="8708" width="16.5703125" style="160" customWidth="1"/>
    <col min="8709" max="8709" width="28.140625" style="160" customWidth="1"/>
    <col min="8710" max="8710" width="11.7109375" style="160" customWidth="1"/>
    <col min="8711" max="8711" width="13.5703125" style="160" customWidth="1"/>
    <col min="8712" max="8712" width="16.42578125" style="160" customWidth="1"/>
    <col min="8713" max="8713" width="9.140625" style="160" customWidth="1"/>
    <col min="8714" max="8714" width="26" style="160" customWidth="1"/>
    <col min="8715" max="8715" width="19.5703125" style="160" customWidth="1"/>
    <col min="8716" max="8716" width="13.85546875" style="160" customWidth="1"/>
    <col min="8717" max="8717" width="16.7109375" style="160" customWidth="1"/>
    <col min="8718" max="8718" width="27.140625" style="160" customWidth="1"/>
    <col min="8719" max="8719" width="12.28515625" style="160" customWidth="1"/>
    <col min="8720" max="8720" width="25.42578125" style="160" customWidth="1"/>
    <col min="8721" max="8721" width="12.28515625" style="160" customWidth="1"/>
    <col min="8722" max="8722" width="28.28515625" style="160" customWidth="1"/>
    <col min="8723" max="8723" width="24.140625" style="160" customWidth="1"/>
    <col min="8724" max="8724" width="26.85546875" style="160" customWidth="1"/>
    <col min="8725" max="8725" width="24.28515625" style="160" customWidth="1"/>
    <col min="8726" max="8726" width="9.140625" style="160"/>
    <col min="8727" max="8727" width="28.5703125" style="160" customWidth="1"/>
    <col min="8728" max="8729" width="9.140625" style="160"/>
    <col min="8730" max="8730" width="22.85546875" style="160" customWidth="1"/>
    <col min="8731" max="8960" width="9.140625" style="160"/>
    <col min="8961" max="8961" width="6.7109375" style="160" customWidth="1"/>
    <col min="8962" max="8962" width="15.28515625" style="160" customWidth="1"/>
    <col min="8963" max="8963" width="28" style="160" customWidth="1"/>
    <col min="8964" max="8964" width="16.5703125" style="160" customWidth="1"/>
    <col min="8965" max="8965" width="28.140625" style="160" customWidth="1"/>
    <col min="8966" max="8966" width="11.7109375" style="160" customWidth="1"/>
    <col min="8967" max="8967" width="13.5703125" style="160" customWidth="1"/>
    <col min="8968" max="8968" width="16.42578125" style="160" customWidth="1"/>
    <col min="8969" max="8969" width="9.140625" style="160" customWidth="1"/>
    <col min="8970" max="8970" width="26" style="160" customWidth="1"/>
    <col min="8971" max="8971" width="19.5703125" style="160" customWidth="1"/>
    <col min="8972" max="8972" width="13.85546875" style="160" customWidth="1"/>
    <col min="8973" max="8973" width="16.7109375" style="160" customWidth="1"/>
    <col min="8974" max="8974" width="27.140625" style="160" customWidth="1"/>
    <col min="8975" max="8975" width="12.28515625" style="160" customWidth="1"/>
    <col min="8976" max="8976" width="25.42578125" style="160" customWidth="1"/>
    <col min="8977" max="8977" width="12.28515625" style="160" customWidth="1"/>
    <col min="8978" max="8978" width="28.28515625" style="160" customWidth="1"/>
    <col min="8979" max="8979" width="24.140625" style="160" customWidth="1"/>
    <col min="8980" max="8980" width="26.85546875" style="160" customWidth="1"/>
    <col min="8981" max="8981" width="24.28515625" style="160" customWidth="1"/>
    <col min="8982" max="8982" width="9.140625" style="160"/>
    <col min="8983" max="8983" width="28.5703125" style="160" customWidth="1"/>
    <col min="8984" max="8985" width="9.140625" style="160"/>
    <col min="8986" max="8986" width="22.85546875" style="160" customWidth="1"/>
    <col min="8987" max="9216" width="9.140625" style="160"/>
    <col min="9217" max="9217" width="6.7109375" style="160" customWidth="1"/>
    <col min="9218" max="9218" width="15.28515625" style="160" customWidth="1"/>
    <col min="9219" max="9219" width="28" style="160" customWidth="1"/>
    <col min="9220" max="9220" width="16.5703125" style="160" customWidth="1"/>
    <col min="9221" max="9221" width="28.140625" style="160" customWidth="1"/>
    <col min="9222" max="9222" width="11.7109375" style="160" customWidth="1"/>
    <col min="9223" max="9223" width="13.5703125" style="160" customWidth="1"/>
    <col min="9224" max="9224" width="16.42578125" style="160" customWidth="1"/>
    <col min="9225" max="9225" width="9.140625" style="160" customWidth="1"/>
    <col min="9226" max="9226" width="26" style="160" customWidth="1"/>
    <col min="9227" max="9227" width="19.5703125" style="160" customWidth="1"/>
    <col min="9228" max="9228" width="13.85546875" style="160" customWidth="1"/>
    <col min="9229" max="9229" width="16.7109375" style="160" customWidth="1"/>
    <col min="9230" max="9230" width="27.140625" style="160" customWidth="1"/>
    <col min="9231" max="9231" width="12.28515625" style="160" customWidth="1"/>
    <col min="9232" max="9232" width="25.42578125" style="160" customWidth="1"/>
    <col min="9233" max="9233" width="12.28515625" style="160" customWidth="1"/>
    <col min="9234" max="9234" width="28.28515625" style="160" customWidth="1"/>
    <col min="9235" max="9235" width="24.140625" style="160" customWidth="1"/>
    <col min="9236" max="9236" width="26.85546875" style="160" customWidth="1"/>
    <col min="9237" max="9237" width="24.28515625" style="160" customWidth="1"/>
    <col min="9238" max="9238" width="9.140625" style="160"/>
    <col min="9239" max="9239" width="28.5703125" style="160" customWidth="1"/>
    <col min="9240" max="9241" width="9.140625" style="160"/>
    <col min="9242" max="9242" width="22.85546875" style="160" customWidth="1"/>
    <col min="9243" max="9472" width="9.140625" style="160"/>
    <col min="9473" max="9473" width="6.7109375" style="160" customWidth="1"/>
    <col min="9474" max="9474" width="15.28515625" style="160" customWidth="1"/>
    <col min="9475" max="9475" width="28" style="160" customWidth="1"/>
    <col min="9476" max="9476" width="16.5703125" style="160" customWidth="1"/>
    <col min="9477" max="9477" width="28.140625" style="160" customWidth="1"/>
    <col min="9478" max="9478" width="11.7109375" style="160" customWidth="1"/>
    <col min="9479" max="9479" width="13.5703125" style="160" customWidth="1"/>
    <col min="9480" max="9480" width="16.42578125" style="160" customWidth="1"/>
    <col min="9481" max="9481" width="9.140625" style="160" customWidth="1"/>
    <col min="9482" max="9482" width="26" style="160" customWidth="1"/>
    <col min="9483" max="9483" width="19.5703125" style="160" customWidth="1"/>
    <col min="9484" max="9484" width="13.85546875" style="160" customWidth="1"/>
    <col min="9485" max="9485" width="16.7109375" style="160" customWidth="1"/>
    <col min="9486" max="9486" width="27.140625" style="160" customWidth="1"/>
    <col min="9487" max="9487" width="12.28515625" style="160" customWidth="1"/>
    <col min="9488" max="9488" width="25.42578125" style="160" customWidth="1"/>
    <col min="9489" max="9489" width="12.28515625" style="160" customWidth="1"/>
    <col min="9490" max="9490" width="28.28515625" style="160" customWidth="1"/>
    <col min="9491" max="9491" width="24.140625" style="160" customWidth="1"/>
    <col min="9492" max="9492" width="26.85546875" style="160" customWidth="1"/>
    <col min="9493" max="9493" width="24.28515625" style="160" customWidth="1"/>
    <col min="9494" max="9494" width="9.140625" style="160"/>
    <col min="9495" max="9495" width="28.5703125" style="160" customWidth="1"/>
    <col min="9496" max="9497" width="9.140625" style="160"/>
    <col min="9498" max="9498" width="22.85546875" style="160" customWidth="1"/>
    <col min="9499" max="9728" width="9.140625" style="160"/>
    <col min="9729" max="9729" width="6.7109375" style="160" customWidth="1"/>
    <col min="9730" max="9730" width="15.28515625" style="160" customWidth="1"/>
    <col min="9731" max="9731" width="28" style="160" customWidth="1"/>
    <col min="9732" max="9732" width="16.5703125" style="160" customWidth="1"/>
    <col min="9733" max="9733" width="28.140625" style="160" customWidth="1"/>
    <col min="9734" max="9734" width="11.7109375" style="160" customWidth="1"/>
    <col min="9735" max="9735" width="13.5703125" style="160" customWidth="1"/>
    <col min="9736" max="9736" width="16.42578125" style="160" customWidth="1"/>
    <col min="9737" max="9737" width="9.140625" style="160" customWidth="1"/>
    <col min="9738" max="9738" width="26" style="160" customWidth="1"/>
    <col min="9739" max="9739" width="19.5703125" style="160" customWidth="1"/>
    <col min="9740" max="9740" width="13.85546875" style="160" customWidth="1"/>
    <col min="9741" max="9741" width="16.7109375" style="160" customWidth="1"/>
    <col min="9742" max="9742" width="27.140625" style="160" customWidth="1"/>
    <col min="9743" max="9743" width="12.28515625" style="160" customWidth="1"/>
    <col min="9744" max="9744" width="25.42578125" style="160" customWidth="1"/>
    <col min="9745" max="9745" width="12.28515625" style="160" customWidth="1"/>
    <col min="9746" max="9746" width="28.28515625" style="160" customWidth="1"/>
    <col min="9747" max="9747" width="24.140625" style="160" customWidth="1"/>
    <col min="9748" max="9748" width="26.85546875" style="160" customWidth="1"/>
    <col min="9749" max="9749" width="24.28515625" style="160" customWidth="1"/>
    <col min="9750" max="9750" width="9.140625" style="160"/>
    <col min="9751" max="9751" width="28.5703125" style="160" customWidth="1"/>
    <col min="9752" max="9753" width="9.140625" style="160"/>
    <col min="9754" max="9754" width="22.85546875" style="160" customWidth="1"/>
    <col min="9755" max="9984" width="9.140625" style="160"/>
    <col min="9985" max="9985" width="6.7109375" style="160" customWidth="1"/>
    <col min="9986" max="9986" width="15.28515625" style="160" customWidth="1"/>
    <col min="9987" max="9987" width="28" style="160" customWidth="1"/>
    <col min="9988" max="9988" width="16.5703125" style="160" customWidth="1"/>
    <col min="9989" max="9989" width="28.140625" style="160" customWidth="1"/>
    <col min="9990" max="9990" width="11.7109375" style="160" customWidth="1"/>
    <col min="9991" max="9991" width="13.5703125" style="160" customWidth="1"/>
    <col min="9992" max="9992" width="16.42578125" style="160" customWidth="1"/>
    <col min="9993" max="9993" width="9.140625" style="160" customWidth="1"/>
    <col min="9994" max="9994" width="26" style="160" customWidth="1"/>
    <col min="9995" max="9995" width="19.5703125" style="160" customWidth="1"/>
    <col min="9996" max="9996" width="13.85546875" style="160" customWidth="1"/>
    <col min="9997" max="9997" width="16.7109375" style="160" customWidth="1"/>
    <col min="9998" max="9998" width="27.140625" style="160" customWidth="1"/>
    <col min="9999" max="9999" width="12.28515625" style="160" customWidth="1"/>
    <col min="10000" max="10000" width="25.42578125" style="160" customWidth="1"/>
    <col min="10001" max="10001" width="12.28515625" style="160" customWidth="1"/>
    <col min="10002" max="10002" width="28.28515625" style="160" customWidth="1"/>
    <col min="10003" max="10003" width="24.140625" style="160" customWidth="1"/>
    <col min="10004" max="10004" width="26.85546875" style="160" customWidth="1"/>
    <col min="10005" max="10005" width="24.28515625" style="160" customWidth="1"/>
    <col min="10006" max="10006" width="9.140625" style="160"/>
    <col min="10007" max="10007" width="28.5703125" style="160" customWidth="1"/>
    <col min="10008" max="10009" width="9.140625" style="160"/>
    <col min="10010" max="10010" width="22.85546875" style="160" customWidth="1"/>
    <col min="10011" max="10240" width="9.140625" style="160"/>
    <col min="10241" max="10241" width="6.7109375" style="160" customWidth="1"/>
    <col min="10242" max="10242" width="15.28515625" style="160" customWidth="1"/>
    <col min="10243" max="10243" width="28" style="160" customWidth="1"/>
    <col min="10244" max="10244" width="16.5703125" style="160" customWidth="1"/>
    <col min="10245" max="10245" width="28.140625" style="160" customWidth="1"/>
    <col min="10246" max="10246" width="11.7109375" style="160" customWidth="1"/>
    <col min="10247" max="10247" width="13.5703125" style="160" customWidth="1"/>
    <col min="10248" max="10248" width="16.42578125" style="160" customWidth="1"/>
    <col min="10249" max="10249" width="9.140625" style="160" customWidth="1"/>
    <col min="10250" max="10250" width="26" style="160" customWidth="1"/>
    <col min="10251" max="10251" width="19.5703125" style="160" customWidth="1"/>
    <col min="10252" max="10252" width="13.85546875" style="160" customWidth="1"/>
    <col min="10253" max="10253" width="16.7109375" style="160" customWidth="1"/>
    <col min="10254" max="10254" width="27.140625" style="160" customWidth="1"/>
    <col min="10255" max="10255" width="12.28515625" style="160" customWidth="1"/>
    <col min="10256" max="10256" width="25.42578125" style="160" customWidth="1"/>
    <col min="10257" max="10257" width="12.28515625" style="160" customWidth="1"/>
    <col min="10258" max="10258" width="28.28515625" style="160" customWidth="1"/>
    <col min="10259" max="10259" width="24.140625" style="160" customWidth="1"/>
    <col min="10260" max="10260" width="26.85546875" style="160" customWidth="1"/>
    <col min="10261" max="10261" width="24.28515625" style="160" customWidth="1"/>
    <col min="10262" max="10262" width="9.140625" style="160"/>
    <col min="10263" max="10263" width="28.5703125" style="160" customWidth="1"/>
    <col min="10264" max="10265" width="9.140625" style="160"/>
    <col min="10266" max="10266" width="22.85546875" style="160" customWidth="1"/>
    <col min="10267" max="10496" width="9.140625" style="160"/>
    <col min="10497" max="10497" width="6.7109375" style="160" customWidth="1"/>
    <col min="10498" max="10498" width="15.28515625" style="160" customWidth="1"/>
    <col min="10499" max="10499" width="28" style="160" customWidth="1"/>
    <col min="10500" max="10500" width="16.5703125" style="160" customWidth="1"/>
    <col min="10501" max="10501" width="28.140625" style="160" customWidth="1"/>
    <col min="10502" max="10502" width="11.7109375" style="160" customWidth="1"/>
    <col min="10503" max="10503" width="13.5703125" style="160" customWidth="1"/>
    <col min="10504" max="10504" width="16.42578125" style="160" customWidth="1"/>
    <col min="10505" max="10505" width="9.140625" style="160" customWidth="1"/>
    <col min="10506" max="10506" width="26" style="160" customWidth="1"/>
    <col min="10507" max="10507" width="19.5703125" style="160" customWidth="1"/>
    <col min="10508" max="10508" width="13.85546875" style="160" customWidth="1"/>
    <col min="10509" max="10509" width="16.7109375" style="160" customWidth="1"/>
    <col min="10510" max="10510" width="27.140625" style="160" customWidth="1"/>
    <col min="10511" max="10511" width="12.28515625" style="160" customWidth="1"/>
    <col min="10512" max="10512" width="25.42578125" style="160" customWidth="1"/>
    <col min="10513" max="10513" width="12.28515625" style="160" customWidth="1"/>
    <col min="10514" max="10514" width="28.28515625" style="160" customWidth="1"/>
    <col min="10515" max="10515" width="24.140625" style="160" customWidth="1"/>
    <col min="10516" max="10516" width="26.85546875" style="160" customWidth="1"/>
    <col min="10517" max="10517" width="24.28515625" style="160" customWidth="1"/>
    <col min="10518" max="10518" width="9.140625" style="160"/>
    <col min="10519" max="10519" width="28.5703125" style="160" customWidth="1"/>
    <col min="10520" max="10521" width="9.140625" style="160"/>
    <col min="10522" max="10522" width="22.85546875" style="160" customWidth="1"/>
    <col min="10523" max="10752" width="9.140625" style="160"/>
    <col min="10753" max="10753" width="6.7109375" style="160" customWidth="1"/>
    <col min="10754" max="10754" width="15.28515625" style="160" customWidth="1"/>
    <col min="10755" max="10755" width="28" style="160" customWidth="1"/>
    <col min="10756" max="10756" width="16.5703125" style="160" customWidth="1"/>
    <col min="10757" max="10757" width="28.140625" style="160" customWidth="1"/>
    <col min="10758" max="10758" width="11.7109375" style="160" customWidth="1"/>
    <col min="10759" max="10759" width="13.5703125" style="160" customWidth="1"/>
    <col min="10760" max="10760" width="16.42578125" style="160" customWidth="1"/>
    <col min="10761" max="10761" width="9.140625" style="160" customWidth="1"/>
    <col min="10762" max="10762" width="26" style="160" customWidth="1"/>
    <col min="10763" max="10763" width="19.5703125" style="160" customWidth="1"/>
    <col min="10764" max="10764" width="13.85546875" style="160" customWidth="1"/>
    <col min="10765" max="10765" width="16.7109375" style="160" customWidth="1"/>
    <col min="10766" max="10766" width="27.140625" style="160" customWidth="1"/>
    <col min="10767" max="10767" width="12.28515625" style="160" customWidth="1"/>
    <col min="10768" max="10768" width="25.42578125" style="160" customWidth="1"/>
    <col min="10769" max="10769" width="12.28515625" style="160" customWidth="1"/>
    <col min="10770" max="10770" width="28.28515625" style="160" customWidth="1"/>
    <col min="10771" max="10771" width="24.140625" style="160" customWidth="1"/>
    <col min="10772" max="10772" width="26.85546875" style="160" customWidth="1"/>
    <col min="10773" max="10773" width="24.28515625" style="160" customWidth="1"/>
    <col min="10774" max="10774" width="9.140625" style="160"/>
    <col min="10775" max="10775" width="28.5703125" style="160" customWidth="1"/>
    <col min="10776" max="10777" width="9.140625" style="160"/>
    <col min="10778" max="10778" width="22.85546875" style="160" customWidth="1"/>
    <col min="10779" max="11008" width="9.140625" style="160"/>
    <col min="11009" max="11009" width="6.7109375" style="160" customWidth="1"/>
    <col min="11010" max="11010" width="15.28515625" style="160" customWidth="1"/>
    <col min="11011" max="11011" width="28" style="160" customWidth="1"/>
    <col min="11012" max="11012" width="16.5703125" style="160" customWidth="1"/>
    <col min="11013" max="11013" width="28.140625" style="160" customWidth="1"/>
    <col min="11014" max="11014" width="11.7109375" style="160" customWidth="1"/>
    <col min="11015" max="11015" width="13.5703125" style="160" customWidth="1"/>
    <col min="11016" max="11016" width="16.42578125" style="160" customWidth="1"/>
    <col min="11017" max="11017" width="9.140625" style="160" customWidth="1"/>
    <col min="11018" max="11018" width="26" style="160" customWidth="1"/>
    <col min="11019" max="11019" width="19.5703125" style="160" customWidth="1"/>
    <col min="11020" max="11020" width="13.85546875" style="160" customWidth="1"/>
    <col min="11021" max="11021" width="16.7109375" style="160" customWidth="1"/>
    <col min="11022" max="11022" width="27.140625" style="160" customWidth="1"/>
    <col min="11023" max="11023" width="12.28515625" style="160" customWidth="1"/>
    <col min="11024" max="11024" width="25.42578125" style="160" customWidth="1"/>
    <col min="11025" max="11025" width="12.28515625" style="160" customWidth="1"/>
    <col min="11026" max="11026" width="28.28515625" style="160" customWidth="1"/>
    <col min="11027" max="11027" width="24.140625" style="160" customWidth="1"/>
    <col min="11028" max="11028" width="26.85546875" style="160" customWidth="1"/>
    <col min="11029" max="11029" width="24.28515625" style="160" customWidth="1"/>
    <col min="11030" max="11030" width="9.140625" style="160"/>
    <col min="11031" max="11031" width="28.5703125" style="160" customWidth="1"/>
    <col min="11032" max="11033" width="9.140625" style="160"/>
    <col min="11034" max="11034" width="22.85546875" style="160" customWidth="1"/>
    <col min="11035" max="11264" width="9.140625" style="160"/>
    <col min="11265" max="11265" width="6.7109375" style="160" customWidth="1"/>
    <col min="11266" max="11266" width="15.28515625" style="160" customWidth="1"/>
    <col min="11267" max="11267" width="28" style="160" customWidth="1"/>
    <col min="11268" max="11268" width="16.5703125" style="160" customWidth="1"/>
    <col min="11269" max="11269" width="28.140625" style="160" customWidth="1"/>
    <col min="11270" max="11270" width="11.7109375" style="160" customWidth="1"/>
    <col min="11271" max="11271" width="13.5703125" style="160" customWidth="1"/>
    <col min="11272" max="11272" width="16.42578125" style="160" customWidth="1"/>
    <col min="11273" max="11273" width="9.140625" style="160" customWidth="1"/>
    <col min="11274" max="11274" width="26" style="160" customWidth="1"/>
    <col min="11275" max="11275" width="19.5703125" style="160" customWidth="1"/>
    <col min="11276" max="11276" width="13.85546875" style="160" customWidth="1"/>
    <col min="11277" max="11277" width="16.7109375" style="160" customWidth="1"/>
    <col min="11278" max="11278" width="27.140625" style="160" customWidth="1"/>
    <col min="11279" max="11279" width="12.28515625" style="160" customWidth="1"/>
    <col min="11280" max="11280" width="25.42578125" style="160" customWidth="1"/>
    <col min="11281" max="11281" width="12.28515625" style="160" customWidth="1"/>
    <col min="11282" max="11282" width="28.28515625" style="160" customWidth="1"/>
    <col min="11283" max="11283" width="24.140625" style="160" customWidth="1"/>
    <col min="11284" max="11284" width="26.85546875" style="160" customWidth="1"/>
    <col min="11285" max="11285" width="24.28515625" style="160" customWidth="1"/>
    <col min="11286" max="11286" width="9.140625" style="160"/>
    <col min="11287" max="11287" width="28.5703125" style="160" customWidth="1"/>
    <col min="11288" max="11289" width="9.140625" style="160"/>
    <col min="11290" max="11290" width="22.85546875" style="160" customWidth="1"/>
    <col min="11291" max="11520" width="9.140625" style="160"/>
    <col min="11521" max="11521" width="6.7109375" style="160" customWidth="1"/>
    <col min="11522" max="11522" width="15.28515625" style="160" customWidth="1"/>
    <col min="11523" max="11523" width="28" style="160" customWidth="1"/>
    <col min="11524" max="11524" width="16.5703125" style="160" customWidth="1"/>
    <col min="11525" max="11525" width="28.140625" style="160" customWidth="1"/>
    <col min="11526" max="11526" width="11.7109375" style="160" customWidth="1"/>
    <col min="11527" max="11527" width="13.5703125" style="160" customWidth="1"/>
    <col min="11528" max="11528" width="16.42578125" style="160" customWidth="1"/>
    <col min="11529" max="11529" width="9.140625" style="160" customWidth="1"/>
    <col min="11530" max="11530" width="26" style="160" customWidth="1"/>
    <col min="11531" max="11531" width="19.5703125" style="160" customWidth="1"/>
    <col min="11532" max="11532" width="13.85546875" style="160" customWidth="1"/>
    <col min="11533" max="11533" width="16.7109375" style="160" customWidth="1"/>
    <col min="11534" max="11534" width="27.140625" style="160" customWidth="1"/>
    <col min="11535" max="11535" width="12.28515625" style="160" customWidth="1"/>
    <col min="11536" max="11536" width="25.42578125" style="160" customWidth="1"/>
    <col min="11537" max="11537" width="12.28515625" style="160" customWidth="1"/>
    <col min="11538" max="11538" width="28.28515625" style="160" customWidth="1"/>
    <col min="11539" max="11539" width="24.140625" style="160" customWidth="1"/>
    <col min="11540" max="11540" width="26.85546875" style="160" customWidth="1"/>
    <col min="11541" max="11541" width="24.28515625" style="160" customWidth="1"/>
    <col min="11542" max="11542" width="9.140625" style="160"/>
    <col min="11543" max="11543" width="28.5703125" style="160" customWidth="1"/>
    <col min="11544" max="11545" width="9.140625" style="160"/>
    <col min="11546" max="11546" width="22.85546875" style="160" customWidth="1"/>
    <col min="11547" max="11776" width="9.140625" style="160"/>
    <col min="11777" max="11777" width="6.7109375" style="160" customWidth="1"/>
    <col min="11778" max="11778" width="15.28515625" style="160" customWidth="1"/>
    <col min="11779" max="11779" width="28" style="160" customWidth="1"/>
    <col min="11780" max="11780" width="16.5703125" style="160" customWidth="1"/>
    <col min="11781" max="11781" width="28.140625" style="160" customWidth="1"/>
    <col min="11782" max="11782" width="11.7109375" style="160" customWidth="1"/>
    <col min="11783" max="11783" width="13.5703125" style="160" customWidth="1"/>
    <col min="11784" max="11784" width="16.42578125" style="160" customWidth="1"/>
    <col min="11785" max="11785" width="9.140625" style="160" customWidth="1"/>
    <col min="11786" max="11786" width="26" style="160" customWidth="1"/>
    <col min="11787" max="11787" width="19.5703125" style="160" customWidth="1"/>
    <col min="11788" max="11788" width="13.85546875" style="160" customWidth="1"/>
    <col min="11789" max="11789" width="16.7109375" style="160" customWidth="1"/>
    <col min="11790" max="11790" width="27.140625" style="160" customWidth="1"/>
    <col min="11791" max="11791" width="12.28515625" style="160" customWidth="1"/>
    <col min="11792" max="11792" width="25.42578125" style="160" customWidth="1"/>
    <col min="11793" max="11793" width="12.28515625" style="160" customWidth="1"/>
    <col min="11794" max="11794" width="28.28515625" style="160" customWidth="1"/>
    <col min="11795" max="11795" width="24.140625" style="160" customWidth="1"/>
    <col min="11796" max="11796" width="26.85546875" style="160" customWidth="1"/>
    <col min="11797" max="11797" width="24.28515625" style="160" customWidth="1"/>
    <col min="11798" max="11798" width="9.140625" style="160"/>
    <col min="11799" max="11799" width="28.5703125" style="160" customWidth="1"/>
    <col min="11800" max="11801" width="9.140625" style="160"/>
    <col min="11802" max="11802" width="22.85546875" style="160" customWidth="1"/>
    <col min="11803" max="12032" width="9.140625" style="160"/>
    <col min="12033" max="12033" width="6.7109375" style="160" customWidth="1"/>
    <col min="12034" max="12034" width="15.28515625" style="160" customWidth="1"/>
    <col min="12035" max="12035" width="28" style="160" customWidth="1"/>
    <col min="12036" max="12036" width="16.5703125" style="160" customWidth="1"/>
    <col min="12037" max="12037" width="28.140625" style="160" customWidth="1"/>
    <col min="12038" max="12038" width="11.7109375" style="160" customWidth="1"/>
    <col min="12039" max="12039" width="13.5703125" style="160" customWidth="1"/>
    <col min="12040" max="12040" width="16.42578125" style="160" customWidth="1"/>
    <col min="12041" max="12041" width="9.140625" style="160" customWidth="1"/>
    <col min="12042" max="12042" width="26" style="160" customWidth="1"/>
    <col min="12043" max="12043" width="19.5703125" style="160" customWidth="1"/>
    <col min="12044" max="12044" width="13.85546875" style="160" customWidth="1"/>
    <col min="12045" max="12045" width="16.7109375" style="160" customWidth="1"/>
    <col min="12046" max="12046" width="27.140625" style="160" customWidth="1"/>
    <col min="12047" max="12047" width="12.28515625" style="160" customWidth="1"/>
    <col min="12048" max="12048" width="25.42578125" style="160" customWidth="1"/>
    <col min="12049" max="12049" width="12.28515625" style="160" customWidth="1"/>
    <col min="12050" max="12050" width="28.28515625" style="160" customWidth="1"/>
    <col min="12051" max="12051" width="24.140625" style="160" customWidth="1"/>
    <col min="12052" max="12052" width="26.85546875" style="160" customWidth="1"/>
    <col min="12053" max="12053" width="24.28515625" style="160" customWidth="1"/>
    <col min="12054" max="12054" width="9.140625" style="160"/>
    <col min="12055" max="12055" width="28.5703125" style="160" customWidth="1"/>
    <col min="12056" max="12057" width="9.140625" style="160"/>
    <col min="12058" max="12058" width="22.85546875" style="160" customWidth="1"/>
    <col min="12059" max="12288" width="9.140625" style="160"/>
    <col min="12289" max="12289" width="6.7109375" style="160" customWidth="1"/>
    <col min="12290" max="12290" width="15.28515625" style="160" customWidth="1"/>
    <col min="12291" max="12291" width="28" style="160" customWidth="1"/>
    <col min="12292" max="12292" width="16.5703125" style="160" customWidth="1"/>
    <col min="12293" max="12293" width="28.140625" style="160" customWidth="1"/>
    <col min="12294" max="12294" width="11.7109375" style="160" customWidth="1"/>
    <col min="12295" max="12295" width="13.5703125" style="160" customWidth="1"/>
    <col min="12296" max="12296" width="16.42578125" style="160" customWidth="1"/>
    <col min="12297" max="12297" width="9.140625" style="160" customWidth="1"/>
    <col min="12298" max="12298" width="26" style="160" customWidth="1"/>
    <col min="12299" max="12299" width="19.5703125" style="160" customWidth="1"/>
    <col min="12300" max="12300" width="13.85546875" style="160" customWidth="1"/>
    <col min="12301" max="12301" width="16.7109375" style="160" customWidth="1"/>
    <col min="12302" max="12302" width="27.140625" style="160" customWidth="1"/>
    <col min="12303" max="12303" width="12.28515625" style="160" customWidth="1"/>
    <col min="12304" max="12304" width="25.42578125" style="160" customWidth="1"/>
    <col min="12305" max="12305" width="12.28515625" style="160" customWidth="1"/>
    <col min="12306" max="12306" width="28.28515625" style="160" customWidth="1"/>
    <col min="12307" max="12307" width="24.140625" style="160" customWidth="1"/>
    <col min="12308" max="12308" width="26.85546875" style="160" customWidth="1"/>
    <col min="12309" max="12309" width="24.28515625" style="160" customWidth="1"/>
    <col min="12310" max="12310" width="9.140625" style="160"/>
    <col min="12311" max="12311" width="28.5703125" style="160" customWidth="1"/>
    <col min="12312" max="12313" width="9.140625" style="160"/>
    <col min="12314" max="12314" width="22.85546875" style="160" customWidth="1"/>
    <col min="12315" max="12544" width="9.140625" style="160"/>
    <col min="12545" max="12545" width="6.7109375" style="160" customWidth="1"/>
    <col min="12546" max="12546" width="15.28515625" style="160" customWidth="1"/>
    <col min="12547" max="12547" width="28" style="160" customWidth="1"/>
    <col min="12548" max="12548" width="16.5703125" style="160" customWidth="1"/>
    <col min="12549" max="12549" width="28.140625" style="160" customWidth="1"/>
    <col min="12550" max="12550" width="11.7109375" style="160" customWidth="1"/>
    <col min="12551" max="12551" width="13.5703125" style="160" customWidth="1"/>
    <col min="12552" max="12552" width="16.42578125" style="160" customWidth="1"/>
    <col min="12553" max="12553" width="9.140625" style="160" customWidth="1"/>
    <col min="12554" max="12554" width="26" style="160" customWidth="1"/>
    <col min="12555" max="12555" width="19.5703125" style="160" customWidth="1"/>
    <col min="12556" max="12556" width="13.85546875" style="160" customWidth="1"/>
    <col min="12557" max="12557" width="16.7109375" style="160" customWidth="1"/>
    <col min="12558" max="12558" width="27.140625" style="160" customWidth="1"/>
    <col min="12559" max="12559" width="12.28515625" style="160" customWidth="1"/>
    <col min="12560" max="12560" width="25.42578125" style="160" customWidth="1"/>
    <col min="12561" max="12561" width="12.28515625" style="160" customWidth="1"/>
    <col min="12562" max="12562" width="28.28515625" style="160" customWidth="1"/>
    <col min="12563" max="12563" width="24.140625" style="160" customWidth="1"/>
    <col min="12564" max="12564" width="26.85546875" style="160" customWidth="1"/>
    <col min="12565" max="12565" width="24.28515625" style="160" customWidth="1"/>
    <col min="12566" max="12566" width="9.140625" style="160"/>
    <col min="12567" max="12567" width="28.5703125" style="160" customWidth="1"/>
    <col min="12568" max="12569" width="9.140625" style="160"/>
    <col min="12570" max="12570" width="22.85546875" style="160" customWidth="1"/>
    <col min="12571" max="12800" width="9.140625" style="160"/>
    <col min="12801" max="12801" width="6.7109375" style="160" customWidth="1"/>
    <col min="12802" max="12802" width="15.28515625" style="160" customWidth="1"/>
    <col min="12803" max="12803" width="28" style="160" customWidth="1"/>
    <col min="12804" max="12804" width="16.5703125" style="160" customWidth="1"/>
    <col min="12805" max="12805" width="28.140625" style="160" customWidth="1"/>
    <col min="12806" max="12806" width="11.7109375" style="160" customWidth="1"/>
    <col min="12807" max="12807" width="13.5703125" style="160" customWidth="1"/>
    <col min="12808" max="12808" width="16.42578125" style="160" customWidth="1"/>
    <col min="12809" max="12809" width="9.140625" style="160" customWidth="1"/>
    <col min="12810" max="12810" width="26" style="160" customWidth="1"/>
    <col min="12811" max="12811" width="19.5703125" style="160" customWidth="1"/>
    <col min="12812" max="12812" width="13.85546875" style="160" customWidth="1"/>
    <col min="12813" max="12813" width="16.7109375" style="160" customWidth="1"/>
    <col min="12814" max="12814" width="27.140625" style="160" customWidth="1"/>
    <col min="12815" max="12815" width="12.28515625" style="160" customWidth="1"/>
    <col min="12816" max="12816" width="25.42578125" style="160" customWidth="1"/>
    <col min="12817" max="12817" width="12.28515625" style="160" customWidth="1"/>
    <col min="12818" max="12818" width="28.28515625" style="160" customWidth="1"/>
    <col min="12819" max="12819" width="24.140625" style="160" customWidth="1"/>
    <col min="12820" max="12820" width="26.85546875" style="160" customWidth="1"/>
    <col min="12821" max="12821" width="24.28515625" style="160" customWidth="1"/>
    <col min="12822" max="12822" width="9.140625" style="160"/>
    <col min="12823" max="12823" width="28.5703125" style="160" customWidth="1"/>
    <col min="12824" max="12825" width="9.140625" style="160"/>
    <col min="12826" max="12826" width="22.85546875" style="160" customWidth="1"/>
    <col min="12827" max="13056" width="9.140625" style="160"/>
    <col min="13057" max="13057" width="6.7109375" style="160" customWidth="1"/>
    <col min="13058" max="13058" width="15.28515625" style="160" customWidth="1"/>
    <col min="13059" max="13059" width="28" style="160" customWidth="1"/>
    <col min="13060" max="13060" width="16.5703125" style="160" customWidth="1"/>
    <col min="13061" max="13061" width="28.140625" style="160" customWidth="1"/>
    <col min="13062" max="13062" width="11.7109375" style="160" customWidth="1"/>
    <col min="13063" max="13063" width="13.5703125" style="160" customWidth="1"/>
    <col min="13064" max="13064" width="16.42578125" style="160" customWidth="1"/>
    <col min="13065" max="13065" width="9.140625" style="160" customWidth="1"/>
    <col min="13066" max="13066" width="26" style="160" customWidth="1"/>
    <col min="13067" max="13067" width="19.5703125" style="160" customWidth="1"/>
    <col min="13068" max="13068" width="13.85546875" style="160" customWidth="1"/>
    <col min="13069" max="13069" width="16.7109375" style="160" customWidth="1"/>
    <col min="13070" max="13070" width="27.140625" style="160" customWidth="1"/>
    <col min="13071" max="13071" width="12.28515625" style="160" customWidth="1"/>
    <col min="13072" max="13072" width="25.42578125" style="160" customWidth="1"/>
    <col min="13073" max="13073" width="12.28515625" style="160" customWidth="1"/>
    <col min="13074" max="13074" width="28.28515625" style="160" customWidth="1"/>
    <col min="13075" max="13075" width="24.140625" style="160" customWidth="1"/>
    <col min="13076" max="13076" width="26.85546875" style="160" customWidth="1"/>
    <col min="13077" max="13077" width="24.28515625" style="160" customWidth="1"/>
    <col min="13078" max="13078" width="9.140625" style="160"/>
    <col min="13079" max="13079" width="28.5703125" style="160" customWidth="1"/>
    <col min="13080" max="13081" width="9.140625" style="160"/>
    <col min="13082" max="13082" width="22.85546875" style="160" customWidth="1"/>
    <col min="13083" max="13312" width="9.140625" style="160"/>
    <col min="13313" max="13313" width="6.7109375" style="160" customWidth="1"/>
    <col min="13314" max="13314" width="15.28515625" style="160" customWidth="1"/>
    <col min="13315" max="13315" width="28" style="160" customWidth="1"/>
    <col min="13316" max="13316" width="16.5703125" style="160" customWidth="1"/>
    <col min="13317" max="13317" width="28.140625" style="160" customWidth="1"/>
    <col min="13318" max="13318" width="11.7109375" style="160" customWidth="1"/>
    <col min="13319" max="13319" width="13.5703125" style="160" customWidth="1"/>
    <col min="13320" max="13320" width="16.42578125" style="160" customWidth="1"/>
    <col min="13321" max="13321" width="9.140625" style="160" customWidth="1"/>
    <col min="13322" max="13322" width="26" style="160" customWidth="1"/>
    <col min="13323" max="13323" width="19.5703125" style="160" customWidth="1"/>
    <col min="13324" max="13324" width="13.85546875" style="160" customWidth="1"/>
    <col min="13325" max="13325" width="16.7109375" style="160" customWidth="1"/>
    <col min="13326" max="13326" width="27.140625" style="160" customWidth="1"/>
    <col min="13327" max="13327" width="12.28515625" style="160" customWidth="1"/>
    <col min="13328" max="13328" width="25.42578125" style="160" customWidth="1"/>
    <col min="13329" max="13329" width="12.28515625" style="160" customWidth="1"/>
    <col min="13330" max="13330" width="28.28515625" style="160" customWidth="1"/>
    <col min="13331" max="13331" width="24.140625" style="160" customWidth="1"/>
    <col min="13332" max="13332" width="26.85546875" style="160" customWidth="1"/>
    <col min="13333" max="13333" width="24.28515625" style="160" customWidth="1"/>
    <col min="13334" max="13334" width="9.140625" style="160"/>
    <col min="13335" max="13335" width="28.5703125" style="160" customWidth="1"/>
    <col min="13336" max="13337" width="9.140625" style="160"/>
    <col min="13338" max="13338" width="22.85546875" style="160" customWidth="1"/>
    <col min="13339" max="13568" width="9.140625" style="160"/>
    <col min="13569" max="13569" width="6.7109375" style="160" customWidth="1"/>
    <col min="13570" max="13570" width="15.28515625" style="160" customWidth="1"/>
    <col min="13571" max="13571" width="28" style="160" customWidth="1"/>
    <col min="13572" max="13572" width="16.5703125" style="160" customWidth="1"/>
    <col min="13573" max="13573" width="28.140625" style="160" customWidth="1"/>
    <col min="13574" max="13574" width="11.7109375" style="160" customWidth="1"/>
    <col min="13575" max="13575" width="13.5703125" style="160" customWidth="1"/>
    <col min="13576" max="13576" width="16.42578125" style="160" customWidth="1"/>
    <col min="13577" max="13577" width="9.140625" style="160" customWidth="1"/>
    <col min="13578" max="13578" width="26" style="160" customWidth="1"/>
    <col min="13579" max="13579" width="19.5703125" style="160" customWidth="1"/>
    <col min="13580" max="13580" width="13.85546875" style="160" customWidth="1"/>
    <col min="13581" max="13581" width="16.7109375" style="160" customWidth="1"/>
    <col min="13582" max="13582" width="27.140625" style="160" customWidth="1"/>
    <col min="13583" max="13583" width="12.28515625" style="160" customWidth="1"/>
    <col min="13584" max="13584" width="25.42578125" style="160" customWidth="1"/>
    <col min="13585" max="13585" width="12.28515625" style="160" customWidth="1"/>
    <col min="13586" max="13586" width="28.28515625" style="160" customWidth="1"/>
    <col min="13587" max="13587" width="24.140625" style="160" customWidth="1"/>
    <col min="13588" max="13588" width="26.85546875" style="160" customWidth="1"/>
    <col min="13589" max="13589" width="24.28515625" style="160" customWidth="1"/>
    <col min="13590" max="13590" width="9.140625" style="160"/>
    <col min="13591" max="13591" width="28.5703125" style="160" customWidth="1"/>
    <col min="13592" max="13593" width="9.140625" style="160"/>
    <col min="13594" max="13594" width="22.85546875" style="160" customWidth="1"/>
    <col min="13595" max="13824" width="9.140625" style="160"/>
    <col min="13825" max="13825" width="6.7109375" style="160" customWidth="1"/>
    <col min="13826" max="13826" width="15.28515625" style="160" customWidth="1"/>
    <col min="13827" max="13827" width="28" style="160" customWidth="1"/>
    <col min="13828" max="13828" width="16.5703125" style="160" customWidth="1"/>
    <col min="13829" max="13829" width="28.140625" style="160" customWidth="1"/>
    <col min="13830" max="13830" width="11.7109375" style="160" customWidth="1"/>
    <col min="13831" max="13831" width="13.5703125" style="160" customWidth="1"/>
    <col min="13832" max="13832" width="16.42578125" style="160" customWidth="1"/>
    <col min="13833" max="13833" width="9.140625" style="160" customWidth="1"/>
    <col min="13834" max="13834" width="26" style="160" customWidth="1"/>
    <col min="13835" max="13835" width="19.5703125" style="160" customWidth="1"/>
    <col min="13836" max="13836" width="13.85546875" style="160" customWidth="1"/>
    <col min="13837" max="13837" width="16.7109375" style="160" customWidth="1"/>
    <col min="13838" max="13838" width="27.140625" style="160" customWidth="1"/>
    <col min="13839" max="13839" width="12.28515625" style="160" customWidth="1"/>
    <col min="13840" max="13840" width="25.42578125" style="160" customWidth="1"/>
    <col min="13841" max="13841" width="12.28515625" style="160" customWidth="1"/>
    <col min="13842" max="13842" width="28.28515625" style="160" customWidth="1"/>
    <col min="13843" max="13843" width="24.140625" style="160" customWidth="1"/>
    <col min="13844" max="13844" width="26.85546875" style="160" customWidth="1"/>
    <col min="13845" max="13845" width="24.28515625" style="160" customWidth="1"/>
    <col min="13846" max="13846" width="9.140625" style="160"/>
    <col min="13847" max="13847" width="28.5703125" style="160" customWidth="1"/>
    <col min="13848" max="13849" width="9.140625" style="160"/>
    <col min="13850" max="13850" width="22.85546875" style="160" customWidth="1"/>
    <col min="13851" max="14080" width="9.140625" style="160"/>
    <col min="14081" max="14081" width="6.7109375" style="160" customWidth="1"/>
    <col min="14082" max="14082" width="15.28515625" style="160" customWidth="1"/>
    <col min="14083" max="14083" width="28" style="160" customWidth="1"/>
    <col min="14084" max="14084" width="16.5703125" style="160" customWidth="1"/>
    <col min="14085" max="14085" width="28.140625" style="160" customWidth="1"/>
    <col min="14086" max="14086" width="11.7109375" style="160" customWidth="1"/>
    <col min="14087" max="14087" width="13.5703125" style="160" customWidth="1"/>
    <col min="14088" max="14088" width="16.42578125" style="160" customWidth="1"/>
    <col min="14089" max="14089" width="9.140625" style="160" customWidth="1"/>
    <col min="14090" max="14090" width="26" style="160" customWidth="1"/>
    <col min="14091" max="14091" width="19.5703125" style="160" customWidth="1"/>
    <col min="14092" max="14092" width="13.85546875" style="160" customWidth="1"/>
    <col min="14093" max="14093" width="16.7109375" style="160" customWidth="1"/>
    <col min="14094" max="14094" width="27.140625" style="160" customWidth="1"/>
    <col min="14095" max="14095" width="12.28515625" style="160" customWidth="1"/>
    <col min="14096" max="14096" width="25.42578125" style="160" customWidth="1"/>
    <col min="14097" max="14097" width="12.28515625" style="160" customWidth="1"/>
    <col min="14098" max="14098" width="28.28515625" style="160" customWidth="1"/>
    <col min="14099" max="14099" width="24.140625" style="160" customWidth="1"/>
    <col min="14100" max="14100" width="26.85546875" style="160" customWidth="1"/>
    <col min="14101" max="14101" width="24.28515625" style="160" customWidth="1"/>
    <col min="14102" max="14102" width="9.140625" style="160"/>
    <col min="14103" max="14103" width="28.5703125" style="160" customWidth="1"/>
    <col min="14104" max="14105" width="9.140625" style="160"/>
    <col min="14106" max="14106" width="22.85546875" style="160" customWidth="1"/>
    <col min="14107" max="14336" width="9.140625" style="160"/>
    <col min="14337" max="14337" width="6.7109375" style="160" customWidth="1"/>
    <col min="14338" max="14338" width="15.28515625" style="160" customWidth="1"/>
    <col min="14339" max="14339" width="28" style="160" customWidth="1"/>
    <col min="14340" max="14340" width="16.5703125" style="160" customWidth="1"/>
    <col min="14341" max="14341" width="28.140625" style="160" customWidth="1"/>
    <col min="14342" max="14342" width="11.7109375" style="160" customWidth="1"/>
    <col min="14343" max="14343" width="13.5703125" style="160" customWidth="1"/>
    <col min="14344" max="14344" width="16.42578125" style="160" customWidth="1"/>
    <col min="14345" max="14345" width="9.140625" style="160" customWidth="1"/>
    <col min="14346" max="14346" width="26" style="160" customWidth="1"/>
    <col min="14347" max="14347" width="19.5703125" style="160" customWidth="1"/>
    <col min="14348" max="14348" width="13.85546875" style="160" customWidth="1"/>
    <col min="14349" max="14349" width="16.7109375" style="160" customWidth="1"/>
    <col min="14350" max="14350" width="27.140625" style="160" customWidth="1"/>
    <col min="14351" max="14351" width="12.28515625" style="160" customWidth="1"/>
    <col min="14352" max="14352" width="25.42578125" style="160" customWidth="1"/>
    <col min="14353" max="14353" width="12.28515625" style="160" customWidth="1"/>
    <col min="14354" max="14354" width="28.28515625" style="160" customWidth="1"/>
    <col min="14355" max="14355" width="24.140625" style="160" customWidth="1"/>
    <col min="14356" max="14356" width="26.85546875" style="160" customWidth="1"/>
    <col min="14357" max="14357" width="24.28515625" style="160" customWidth="1"/>
    <col min="14358" max="14358" width="9.140625" style="160"/>
    <col min="14359" max="14359" width="28.5703125" style="160" customWidth="1"/>
    <col min="14360" max="14361" width="9.140625" style="160"/>
    <col min="14362" max="14362" width="22.85546875" style="160" customWidth="1"/>
    <col min="14363" max="14592" width="9.140625" style="160"/>
    <col min="14593" max="14593" width="6.7109375" style="160" customWidth="1"/>
    <col min="14594" max="14594" width="15.28515625" style="160" customWidth="1"/>
    <col min="14595" max="14595" width="28" style="160" customWidth="1"/>
    <col min="14596" max="14596" width="16.5703125" style="160" customWidth="1"/>
    <col min="14597" max="14597" width="28.140625" style="160" customWidth="1"/>
    <col min="14598" max="14598" width="11.7109375" style="160" customWidth="1"/>
    <col min="14599" max="14599" width="13.5703125" style="160" customWidth="1"/>
    <col min="14600" max="14600" width="16.42578125" style="160" customWidth="1"/>
    <col min="14601" max="14601" width="9.140625" style="160" customWidth="1"/>
    <col min="14602" max="14602" width="26" style="160" customWidth="1"/>
    <col min="14603" max="14603" width="19.5703125" style="160" customWidth="1"/>
    <col min="14604" max="14604" width="13.85546875" style="160" customWidth="1"/>
    <col min="14605" max="14605" width="16.7109375" style="160" customWidth="1"/>
    <col min="14606" max="14606" width="27.140625" style="160" customWidth="1"/>
    <col min="14607" max="14607" width="12.28515625" style="160" customWidth="1"/>
    <col min="14608" max="14608" width="25.42578125" style="160" customWidth="1"/>
    <col min="14609" max="14609" width="12.28515625" style="160" customWidth="1"/>
    <col min="14610" max="14610" width="28.28515625" style="160" customWidth="1"/>
    <col min="14611" max="14611" width="24.140625" style="160" customWidth="1"/>
    <col min="14612" max="14612" width="26.85546875" style="160" customWidth="1"/>
    <col min="14613" max="14613" width="24.28515625" style="160" customWidth="1"/>
    <col min="14614" max="14614" width="9.140625" style="160"/>
    <col min="14615" max="14615" width="28.5703125" style="160" customWidth="1"/>
    <col min="14616" max="14617" width="9.140625" style="160"/>
    <col min="14618" max="14618" width="22.85546875" style="160" customWidth="1"/>
    <col min="14619" max="14848" width="9.140625" style="160"/>
    <col min="14849" max="14849" width="6.7109375" style="160" customWidth="1"/>
    <col min="14850" max="14850" width="15.28515625" style="160" customWidth="1"/>
    <col min="14851" max="14851" width="28" style="160" customWidth="1"/>
    <col min="14852" max="14852" width="16.5703125" style="160" customWidth="1"/>
    <col min="14853" max="14853" width="28.140625" style="160" customWidth="1"/>
    <col min="14854" max="14854" width="11.7109375" style="160" customWidth="1"/>
    <col min="14855" max="14855" width="13.5703125" style="160" customWidth="1"/>
    <col min="14856" max="14856" width="16.42578125" style="160" customWidth="1"/>
    <col min="14857" max="14857" width="9.140625" style="160" customWidth="1"/>
    <col min="14858" max="14858" width="26" style="160" customWidth="1"/>
    <col min="14859" max="14859" width="19.5703125" style="160" customWidth="1"/>
    <col min="14860" max="14860" width="13.85546875" style="160" customWidth="1"/>
    <col min="14861" max="14861" width="16.7109375" style="160" customWidth="1"/>
    <col min="14862" max="14862" width="27.140625" style="160" customWidth="1"/>
    <col min="14863" max="14863" width="12.28515625" style="160" customWidth="1"/>
    <col min="14864" max="14864" width="25.42578125" style="160" customWidth="1"/>
    <col min="14865" max="14865" width="12.28515625" style="160" customWidth="1"/>
    <col min="14866" max="14866" width="28.28515625" style="160" customWidth="1"/>
    <col min="14867" max="14867" width="24.140625" style="160" customWidth="1"/>
    <col min="14868" max="14868" width="26.85546875" style="160" customWidth="1"/>
    <col min="14869" max="14869" width="24.28515625" style="160" customWidth="1"/>
    <col min="14870" max="14870" width="9.140625" style="160"/>
    <col min="14871" max="14871" width="28.5703125" style="160" customWidth="1"/>
    <col min="14872" max="14873" width="9.140625" style="160"/>
    <col min="14874" max="14874" width="22.85546875" style="160" customWidth="1"/>
    <col min="14875" max="15104" width="9.140625" style="160"/>
    <col min="15105" max="15105" width="6.7109375" style="160" customWidth="1"/>
    <col min="15106" max="15106" width="15.28515625" style="160" customWidth="1"/>
    <col min="15107" max="15107" width="28" style="160" customWidth="1"/>
    <col min="15108" max="15108" width="16.5703125" style="160" customWidth="1"/>
    <col min="15109" max="15109" width="28.140625" style="160" customWidth="1"/>
    <col min="15110" max="15110" width="11.7109375" style="160" customWidth="1"/>
    <col min="15111" max="15111" width="13.5703125" style="160" customWidth="1"/>
    <col min="15112" max="15112" width="16.42578125" style="160" customWidth="1"/>
    <col min="15113" max="15113" width="9.140625" style="160" customWidth="1"/>
    <col min="15114" max="15114" width="26" style="160" customWidth="1"/>
    <col min="15115" max="15115" width="19.5703125" style="160" customWidth="1"/>
    <col min="15116" max="15116" width="13.85546875" style="160" customWidth="1"/>
    <col min="15117" max="15117" width="16.7109375" style="160" customWidth="1"/>
    <col min="15118" max="15118" width="27.140625" style="160" customWidth="1"/>
    <col min="15119" max="15119" width="12.28515625" style="160" customWidth="1"/>
    <col min="15120" max="15120" width="25.42578125" style="160" customWidth="1"/>
    <col min="15121" max="15121" width="12.28515625" style="160" customWidth="1"/>
    <col min="15122" max="15122" width="28.28515625" style="160" customWidth="1"/>
    <col min="15123" max="15123" width="24.140625" style="160" customWidth="1"/>
    <col min="15124" max="15124" width="26.85546875" style="160" customWidth="1"/>
    <col min="15125" max="15125" width="24.28515625" style="160" customWidth="1"/>
    <col min="15126" max="15126" width="9.140625" style="160"/>
    <col min="15127" max="15127" width="28.5703125" style="160" customWidth="1"/>
    <col min="15128" max="15129" width="9.140625" style="160"/>
    <col min="15130" max="15130" width="22.85546875" style="160" customWidth="1"/>
    <col min="15131" max="15360" width="9.140625" style="160"/>
    <col min="15361" max="15361" width="6.7109375" style="160" customWidth="1"/>
    <col min="15362" max="15362" width="15.28515625" style="160" customWidth="1"/>
    <col min="15363" max="15363" width="28" style="160" customWidth="1"/>
    <col min="15364" max="15364" width="16.5703125" style="160" customWidth="1"/>
    <col min="15365" max="15365" width="28.140625" style="160" customWidth="1"/>
    <col min="15366" max="15366" width="11.7109375" style="160" customWidth="1"/>
    <col min="15367" max="15367" width="13.5703125" style="160" customWidth="1"/>
    <col min="15368" max="15368" width="16.42578125" style="160" customWidth="1"/>
    <col min="15369" max="15369" width="9.140625" style="160" customWidth="1"/>
    <col min="15370" max="15370" width="26" style="160" customWidth="1"/>
    <col min="15371" max="15371" width="19.5703125" style="160" customWidth="1"/>
    <col min="15372" max="15372" width="13.85546875" style="160" customWidth="1"/>
    <col min="15373" max="15373" width="16.7109375" style="160" customWidth="1"/>
    <col min="15374" max="15374" width="27.140625" style="160" customWidth="1"/>
    <col min="15375" max="15375" width="12.28515625" style="160" customWidth="1"/>
    <col min="15376" max="15376" width="25.42578125" style="160" customWidth="1"/>
    <col min="15377" max="15377" width="12.28515625" style="160" customWidth="1"/>
    <col min="15378" max="15378" width="28.28515625" style="160" customWidth="1"/>
    <col min="15379" max="15379" width="24.140625" style="160" customWidth="1"/>
    <col min="15380" max="15380" width="26.85546875" style="160" customWidth="1"/>
    <col min="15381" max="15381" width="24.28515625" style="160" customWidth="1"/>
    <col min="15382" max="15382" width="9.140625" style="160"/>
    <col min="15383" max="15383" width="28.5703125" style="160" customWidth="1"/>
    <col min="15384" max="15385" width="9.140625" style="160"/>
    <col min="15386" max="15386" width="22.85546875" style="160" customWidth="1"/>
    <col min="15387" max="15616" width="9.140625" style="160"/>
    <col min="15617" max="15617" width="6.7109375" style="160" customWidth="1"/>
    <col min="15618" max="15618" width="15.28515625" style="160" customWidth="1"/>
    <col min="15619" max="15619" width="28" style="160" customWidth="1"/>
    <col min="15620" max="15620" width="16.5703125" style="160" customWidth="1"/>
    <col min="15621" max="15621" width="28.140625" style="160" customWidth="1"/>
    <col min="15622" max="15622" width="11.7109375" style="160" customWidth="1"/>
    <col min="15623" max="15623" width="13.5703125" style="160" customWidth="1"/>
    <col min="15624" max="15624" width="16.42578125" style="160" customWidth="1"/>
    <col min="15625" max="15625" width="9.140625" style="160" customWidth="1"/>
    <col min="15626" max="15626" width="26" style="160" customWidth="1"/>
    <col min="15627" max="15627" width="19.5703125" style="160" customWidth="1"/>
    <col min="15628" max="15628" width="13.85546875" style="160" customWidth="1"/>
    <col min="15629" max="15629" width="16.7109375" style="160" customWidth="1"/>
    <col min="15630" max="15630" width="27.140625" style="160" customWidth="1"/>
    <col min="15631" max="15631" width="12.28515625" style="160" customWidth="1"/>
    <col min="15632" max="15632" width="25.42578125" style="160" customWidth="1"/>
    <col min="15633" max="15633" width="12.28515625" style="160" customWidth="1"/>
    <col min="15634" max="15634" width="28.28515625" style="160" customWidth="1"/>
    <col min="15635" max="15635" width="24.140625" style="160" customWidth="1"/>
    <col min="15636" max="15636" width="26.85546875" style="160" customWidth="1"/>
    <col min="15637" max="15637" width="24.28515625" style="160" customWidth="1"/>
    <col min="15638" max="15638" width="9.140625" style="160"/>
    <col min="15639" max="15639" width="28.5703125" style="160" customWidth="1"/>
    <col min="15640" max="15641" width="9.140625" style="160"/>
    <col min="15642" max="15642" width="22.85546875" style="160" customWidth="1"/>
    <col min="15643" max="15872" width="9.140625" style="160"/>
    <col min="15873" max="15873" width="6.7109375" style="160" customWidth="1"/>
    <col min="15874" max="15874" width="15.28515625" style="160" customWidth="1"/>
    <col min="15875" max="15875" width="28" style="160" customWidth="1"/>
    <col min="15876" max="15876" width="16.5703125" style="160" customWidth="1"/>
    <col min="15877" max="15877" width="28.140625" style="160" customWidth="1"/>
    <col min="15878" max="15878" width="11.7109375" style="160" customWidth="1"/>
    <col min="15879" max="15879" width="13.5703125" style="160" customWidth="1"/>
    <col min="15880" max="15880" width="16.42578125" style="160" customWidth="1"/>
    <col min="15881" max="15881" width="9.140625" style="160" customWidth="1"/>
    <col min="15882" max="15882" width="26" style="160" customWidth="1"/>
    <col min="15883" max="15883" width="19.5703125" style="160" customWidth="1"/>
    <col min="15884" max="15884" width="13.85546875" style="160" customWidth="1"/>
    <col min="15885" max="15885" width="16.7109375" style="160" customWidth="1"/>
    <col min="15886" max="15886" width="27.140625" style="160" customWidth="1"/>
    <col min="15887" max="15887" width="12.28515625" style="160" customWidth="1"/>
    <col min="15888" max="15888" width="25.42578125" style="160" customWidth="1"/>
    <col min="15889" max="15889" width="12.28515625" style="160" customWidth="1"/>
    <col min="15890" max="15890" width="28.28515625" style="160" customWidth="1"/>
    <col min="15891" max="15891" width="24.140625" style="160" customWidth="1"/>
    <col min="15892" max="15892" width="26.85546875" style="160" customWidth="1"/>
    <col min="15893" max="15893" width="24.28515625" style="160" customWidth="1"/>
    <col min="15894" max="15894" width="9.140625" style="160"/>
    <col min="15895" max="15895" width="28.5703125" style="160" customWidth="1"/>
    <col min="15896" max="15897" width="9.140625" style="160"/>
    <col min="15898" max="15898" width="22.85546875" style="160" customWidth="1"/>
    <col min="15899" max="16128" width="9.140625" style="160"/>
    <col min="16129" max="16129" width="6.7109375" style="160" customWidth="1"/>
    <col min="16130" max="16130" width="15.28515625" style="160" customWidth="1"/>
    <col min="16131" max="16131" width="28" style="160" customWidth="1"/>
    <col min="16132" max="16132" width="16.5703125" style="160" customWidth="1"/>
    <col min="16133" max="16133" width="28.140625" style="160" customWidth="1"/>
    <col min="16134" max="16134" width="11.7109375" style="160" customWidth="1"/>
    <col min="16135" max="16135" width="13.5703125" style="160" customWidth="1"/>
    <col min="16136" max="16136" width="16.42578125" style="160" customWidth="1"/>
    <col min="16137" max="16137" width="9.140625" style="160" customWidth="1"/>
    <col min="16138" max="16138" width="26" style="160" customWidth="1"/>
    <col min="16139" max="16139" width="19.5703125" style="160" customWidth="1"/>
    <col min="16140" max="16140" width="13.85546875" style="160" customWidth="1"/>
    <col min="16141" max="16141" width="16.7109375" style="160" customWidth="1"/>
    <col min="16142" max="16142" width="27.140625" style="160" customWidth="1"/>
    <col min="16143" max="16143" width="12.28515625" style="160" customWidth="1"/>
    <col min="16144" max="16144" width="25.42578125" style="160" customWidth="1"/>
    <col min="16145" max="16145" width="12.28515625" style="160" customWidth="1"/>
    <col min="16146" max="16146" width="28.28515625" style="160" customWidth="1"/>
    <col min="16147" max="16147" width="24.140625" style="160" customWidth="1"/>
    <col min="16148" max="16148" width="26.85546875" style="160" customWidth="1"/>
    <col min="16149" max="16149" width="24.28515625" style="160" customWidth="1"/>
    <col min="16150" max="16150" width="9.140625" style="160"/>
    <col min="16151" max="16151" width="28.5703125" style="160" customWidth="1"/>
    <col min="16152" max="16153" width="9.140625" style="160"/>
    <col min="16154" max="16154" width="22.85546875" style="160" customWidth="1"/>
    <col min="16155" max="16384" width="9.140625" style="160"/>
  </cols>
  <sheetData>
    <row r="1" spans="1:20" ht="18.75" customHeight="1" x14ac:dyDescent="0.25">
      <c r="A1" s="1128" t="s">
        <v>655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</row>
    <row r="2" spans="1:20" ht="18" customHeight="1" x14ac:dyDescent="0.25">
      <c r="A2" s="1128" t="s">
        <v>3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</row>
    <row r="3" spans="1:20" ht="20.25" customHeight="1" x14ac:dyDescent="0.25">
      <c r="A3" s="1128" t="s">
        <v>778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T3" s="257"/>
    </row>
    <row r="4" spans="1:20" ht="15" customHeight="1" x14ac:dyDescent="0.25">
      <c r="A4" s="160" t="s">
        <v>735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162" t="s">
        <v>576</v>
      </c>
      <c r="Q4" s="476"/>
    </row>
    <row r="5" spans="1:20" s="163" customFormat="1" ht="16.5" customHeight="1" x14ac:dyDescent="0.25">
      <c r="A5" s="1168" t="s">
        <v>577</v>
      </c>
      <c r="B5" s="1168" t="s">
        <v>578</v>
      </c>
      <c r="C5" s="1168" t="s">
        <v>579</v>
      </c>
      <c r="D5" s="1168" t="s">
        <v>580</v>
      </c>
      <c r="E5" s="1168" t="s">
        <v>581</v>
      </c>
      <c r="F5" s="1168" t="s">
        <v>582</v>
      </c>
      <c r="G5" s="1168" t="s">
        <v>583</v>
      </c>
      <c r="H5" s="1168" t="s">
        <v>584</v>
      </c>
      <c r="I5" s="1172" t="s">
        <v>585</v>
      </c>
      <c r="J5" s="1172"/>
      <c r="K5" s="1172"/>
      <c r="L5" s="1172"/>
      <c r="M5" s="1172"/>
      <c r="N5" s="1168" t="s">
        <v>586</v>
      </c>
      <c r="O5" s="1168" t="s">
        <v>587</v>
      </c>
      <c r="P5" s="1168" t="s">
        <v>741</v>
      </c>
      <c r="Q5" s="1170" t="s">
        <v>588</v>
      </c>
      <c r="R5" s="1168" t="s">
        <v>589</v>
      </c>
    </row>
    <row r="6" spans="1:20" ht="72.75" customHeight="1" x14ac:dyDescent="0.25">
      <c r="A6" s="1168"/>
      <c r="B6" s="1168"/>
      <c r="C6" s="1168"/>
      <c r="D6" s="1168"/>
      <c r="E6" s="1168"/>
      <c r="F6" s="1168"/>
      <c r="G6" s="1168"/>
      <c r="H6" s="1168"/>
      <c r="I6" s="164" t="s">
        <v>590</v>
      </c>
      <c r="J6" s="477" t="s">
        <v>591</v>
      </c>
      <c r="K6" s="477" t="s">
        <v>592</v>
      </c>
      <c r="L6" s="477" t="s">
        <v>593</v>
      </c>
      <c r="M6" s="477" t="s">
        <v>2</v>
      </c>
      <c r="N6" s="1168"/>
      <c r="O6" s="1168"/>
      <c r="P6" s="1168"/>
      <c r="Q6" s="1171"/>
      <c r="R6" s="1168"/>
      <c r="S6" s="161"/>
    </row>
    <row r="7" spans="1:20" ht="18.75" customHeight="1" thickBot="1" x14ac:dyDescent="0.3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  <c r="P7" s="165">
        <v>16</v>
      </c>
      <c r="Q7" s="165">
        <v>17</v>
      </c>
      <c r="R7" s="165">
        <v>18</v>
      </c>
      <c r="S7" s="161"/>
    </row>
    <row r="8" spans="1:20" ht="9.9499999999999993" customHeight="1" thickTop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1"/>
    </row>
    <row r="9" spans="1:20" ht="15.75" x14ac:dyDescent="0.25">
      <c r="A9" s="167"/>
      <c r="B9" s="167" t="s">
        <v>23</v>
      </c>
      <c r="C9" s="168" t="s">
        <v>24</v>
      </c>
      <c r="D9" s="167"/>
      <c r="E9" s="167"/>
      <c r="F9" s="167"/>
      <c r="G9" s="167"/>
      <c r="H9" s="169"/>
      <c r="I9" s="167"/>
      <c r="J9" s="167"/>
      <c r="K9" s="167"/>
      <c r="L9" s="167"/>
      <c r="M9" s="167"/>
      <c r="N9" s="167"/>
      <c r="O9" s="167">
        <f>+O10</f>
        <v>1</v>
      </c>
      <c r="P9" s="438">
        <f>+P10</f>
        <v>42681000</v>
      </c>
      <c r="Q9" s="169"/>
      <c r="R9" s="167"/>
    </row>
    <row r="10" spans="1:20" ht="15.75" customHeight="1" x14ac:dyDescent="0.25">
      <c r="A10" s="490">
        <v>1</v>
      </c>
      <c r="B10" s="146" t="s">
        <v>526</v>
      </c>
      <c r="C10" s="502" t="s">
        <v>523</v>
      </c>
      <c r="D10" s="286" t="s">
        <v>97</v>
      </c>
      <c r="E10" s="146" t="s">
        <v>524</v>
      </c>
      <c r="F10" s="266" t="s">
        <v>662</v>
      </c>
      <c r="G10" s="493" t="s">
        <v>332</v>
      </c>
      <c r="H10" s="299" t="s">
        <v>525</v>
      </c>
      <c r="I10" s="286"/>
      <c r="J10" s="286"/>
      <c r="K10" s="286"/>
      <c r="L10" s="286"/>
      <c r="M10" s="500"/>
      <c r="N10" s="497"/>
      <c r="O10" s="769">
        <v>1</v>
      </c>
      <c r="P10" s="303">
        <v>42681000</v>
      </c>
      <c r="Q10" s="770" t="s">
        <v>360</v>
      </c>
      <c r="R10" s="611" t="s">
        <v>475</v>
      </c>
    </row>
    <row r="11" spans="1:20" ht="15.95" customHeight="1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458"/>
      <c r="Q11" s="170"/>
      <c r="R11" s="170"/>
      <c r="S11" s="161"/>
    </row>
    <row r="12" spans="1:20" s="173" customFormat="1" ht="15.75" x14ac:dyDescent="0.25">
      <c r="A12" s="167"/>
      <c r="B12" s="167" t="s">
        <v>25</v>
      </c>
      <c r="C12" s="168" t="s">
        <v>26</v>
      </c>
      <c r="D12" s="167"/>
      <c r="E12" s="167"/>
      <c r="F12" s="777"/>
      <c r="G12" s="167"/>
      <c r="H12" s="169"/>
      <c r="I12" s="167"/>
      <c r="J12" s="167"/>
      <c r="K12" s="167"/>
      <c r="L12" s="167"/>
      <c r="M12" s="171"/>
      <c r="N12" s="167"/>
      <c r="O12" s="172">
        <f>SUM(O13:O20)</f>
        <v>8</v>
      </c>
      <c r="P12" s="438">
        <f>SUM(P13:P20)</f>
        <v>248993600</v>
      </c>
      <c r="Q12" s="169"/>
      <c r="R12" s="167"/>
    </row>
    <row r="13" spans="1:20" s="182" customFormat="1" ht="15.95" customHeight="1" x14ac:dyDescent="0.25">
      <c r="A13" s="174">
        <v>2</v>
      </c>
      <c r="B13" s="175" t="s">
        <v>329</v>
      </c>
      <c r="C13" s="176" t="s">
        <v>330</v>
      </c>
      <c r="D13" s="603" t="s">
        <v>98</v>
      </c>
      <c r="E13" s="176" t="s">
        <v>331</v>
      </c>
      <c r="F13" s="177">
        <v>1495</v>
      </c>
      <c r="G13" s="177" t="s">
        <v>332</v>
      </c>
      <c r="H13" s="178">
        <v>39264</v>
      </c>
      <c r="I13" s="174"/>
      <c r="J13" s="603" t="s">
        <v>333</v>
      </c>
      <c r="K13" s="603" t="s">
        <v>334</v>
      </c>
      <c r="L13" s="780" t="s">
        <v>335</v>
      </c>
      <c r="M13" s="177" t="s">
        <v>336</v>
      </c>
      <c r="N13" s="175" t="s">
        <v>12</v>
      </c>
      <c r="O13" s="760">
        <v>1</v>
      </c>
      <c r="P13" s="761">
        <v>147750000</v>
      </c>
      <c r="Q13" s="603" t="s">
        <v>337</v>
      </c>
      <c r="R13" s="177" t="s">
        <v>338</v>
      </c>
      <c r="S13" s="181"/>
    </row>
    <row r="14" spans="1:20" ht="15.95" customHeight="1" x14ac:dyDescent="0.25">
      <c r="A14" s="174">
        <v>3</v>
      </c>
      <c r="B14" s="183" t="s">
        <v>5</v>
      </c>
      <c r="C14" s="184" t="s">
        <v>4</v>
      </c>
      <c r="D14" s="215" t="s">
        <v>101</v>
      </c>
      <c r="E14" s="184" t="s">
        <v>339</v>
      </c>
      <c r="F14" s="216">
        <v>125</v>
      </c>
      <c r="G14" s="186" t="s">
        <v>332</v>
      </c>
      <c r="H14" s="187">
        <v>39202</v>
      </c>
      <c r="I14" s="185"/>
      <c r="J14" s="215" t="s">
        <v>340</v>
      </c>
      <c r="K14" s="215" t="s">
        <v>574</v>
      </c>
      <c r="L14" s="781" t="s">
        <v>341</v>
      </c>
      <c r="M14" s="216" t="s">
        <v>342</v>
      </c>
      <c r="N14" s="183" t="s">
        <v>12</v>
      </c>
      <c r="O14" s="762">
        <v>1</v>
      </c>
      <c r="P14" s="763">
        <v>12215000</v>
      </c>
      <c r="Q14" s="603" t="s">
        <v>337</v>
      </c>
      <c r="R14" s="177" t="s">
        <v>338</v>
      </c>
      <c r="S14" s="161"/>
    </row>
    <row r="15" spans="1:20" ht="15.95" customHeight="1" x14ac:dyDescent="0.25">
      <c r="A15" s="174">
        <v>4</v>
      </c>
      <c r="B15" s="183" t="s">
        <v>5</v>
      </c>
      <c r="C15" s="184" t="s">
        <v>4</v>
      </c>
      <c r="D15" s="215" t="s">
        <v>100</v>
      </c>
      <c r="E15" s="184" t="s">
        <v>343</v>
      </c>
      <c r="F15" s="216">
        <v>125</v>
      </c>
      <c r="G15" s="186" t="s">
        <v>332</v>
      </c>
      <c r="H15" s="187">
        <v>40155</v>
      </c>
      <c r="I15" s="185"/>
      <c r="J15" s="215" t="s">
        <v>344</v>
      </c>
      <c r="K15" s="215" t="s">
        <v>345</v>
      </c>
      <c r="L15" s="1006" t="s">
        <v>738</v>
      </c>
      <c r="M15" s="216" t="s">
        <v>346</v>
      </c>
      <c r="N15" s="183" t="s">
        <v>12</v>
      </c>
      <c r="O15" s="762">
        <v>1</v>
      </c>
      <c r="P15" s="763">
        <v>12180000</v>
      </c>
      <c r="Q15" s="603" t="s">
        <v>337</v>
      </c>
      <c r="R15" s="177" t="s">
        <v>338</v>
      </c>
      <c r="S15" s="161"/>
    </row>
    <row r="16" spans="1:20" ht="15.95" customHeight="1" x14ac:dyDescent="0.25">
      <c r="A16" s="174">
        <v>5</v>
      </c>
      <c r="B16" s="183" t="s">
        <v>5</v>
      </c>
      <c r="C16" s="184" t="s">
        <v>4</v>
      </c>
      <c r="D16" s="215" t="s">
        <v>223</v>
      </c>
      <c r="E16" s="184" t="s">
        <v>347</v>
      </c>
      <c r="F16" s="216">
        <v>125</v>
      </c>
      <c r="G16" s="186" t="s">
        <v>332</v>
      </c>
      <c r="H16" s="187">
        <v>41990</v>
      </c>
      <c r="I16" s="185"/>
      <c r="J16" s="215" t="s">
        <v>348</v>
      </c>
      <c r="K16" s="215" t="s">
        <v>349</v>
      </c>
      <c r="L16" s="1006" t="s">
        <v>739</v>
      </c>
      <c r="M16" s="216" t="s">
        <v>350</v>
      </c>
      <c r="N16" s="183" t="s">
        <v>12</v>
      </c>
      <c r="O16" s="762">
        <v>1</v>
      </c>
      <c r="P16" s="763">
        <v>15960500</v>
      </c>
      <c r="Q16" s="603" t="s">
        <v>337</v>
      </c>
      <c r="R16" s="177" t="s">
        <v>338</v>
      </c>
      <c r="S16" s="161"/>
    </row>
    <row r="17" spans="1:23" ht="15.95" customHeight="1" x14ac:dyDescent="0.25">
      <c r="A17" s="174">
        <v>6</v>
      </c>
      <c r="B17" s="183" t="s">
        <v>5</v>
      </c>
      <c r="C17" s="184" t="s">
        <v>4</v>
      </c>
      <c r="D17" s="215" t="s">
        <v>97</v>
      </c>
      <c r="E17" s="184" t="s">
        <v>351</v>
      </c>
      <c r="F17" s="216">
        <v>125</v>
      </c>
      <c r="G17" s="186" t="s">
        <v>332</v>
      </c>
      <c r="H17" s="187">
        <v>42261</v>
      </c>
      <c r="I17" s="185"/>
      <c r="J17" s="215" t="s">
        <v>352</v>
      </c>
      <c r="K17" s="215" t="s">
        <v>353</v>
      </c>
      <c r="L17" s="781" t="s">
        <v>354</v>
      </c>
      <c r="M17" s="216" t="s">
        <v>355</v>
      </c>
      <c r="N17" s="183" t="s">
        <v>12</v>
      </c>
      <c r="O17" s="762">
        <v>1</v>
      </c>
      <c r="P17" s="763">
        <v>16356300</v>
      </c>
      <c r="Q17" s="603" t="s">
        <v>337</v>
      </c>
      <c r="R17" s="177" t="s">
        <v>338</v>
      </c>
      <c r="S17" s="161"/>
      <c r="W17" s="190">
        <v>16356300</v>
      </c>
    </row>
    <row r="18" spans="1:23" ht="15.95" customHeight="1" x14ac:dyDescent="0.25">
      <c r="A18" s="174">
        <v>7</v>
      </c>
      <c r="B18" s="183" t="s">
        <v>5</v>
      </c>
      <c r="C18" s="184" t="s">
        <v>4</v>
      </c>
      <c r="D18" s="215" t="s">
        <v>105</v>
      </c>
      <c r="E18" s="184" t="s">
        <v>339</v>
      </c>
      <c r="F18" s="216">
        <v>125</v>
      </c>
      <c r="G18" s="186" t="s">
        <v>332</v>
      </c>
      <c r="H18" s="187">
        <v>39202</v>
      </c>
      <c r="I18" s="185"/>
      <c r="J18" s="215" t="s">
        <v>356</v>
      </c>
      <c r="K18" s="215" t="s">
        <v>357</v>
      </c>
      <c r="L18" s="781" t="s">
        <v>358</v>
      </c>
      <c r="M18" s="216" t="s">
        <v>359</v>
      </c>
      <c r="N18" s="183" t="s">
        <v>12</v>
      </c>
      <c r="O18" s="762">
        <v>1</v>
      </c>
      <c r="P18" s="763">
        <v>12215000</v>
      </c>
      <c r="Q18" s="603" t="s">
        <v>337</v>
      </c>
      <c r="R18" s="177" t="s">
        <v>338</v>
      </c>
      <c r="S18" s="161"/>
      <c r="W18" s="190">
        <v>15960500</v>
      </c>
    </row>
    <row r="19" spans="1:23" ht="15.95" customHeight="1" x14ac:dyDescent="0.25">
      <c r="A19" s="174">
        <v>8</v>
      </c>
      <c r="B19" s="151" t="s">
        <v>5</v>
      </c>
      <c r="C19" s="152" t="s">
        <v>4</v>
      </c>
      <c r="D19" s="758" t="s">
        <v>99</v>
      </c>
      <c r="E19" s="153" t="s">
        <v>111</v>
      </c>
      <c r="F19" s="778">
        <v>125</v>
      </c>
      <c r="G19" s="154" t="s">
        <v>222</v>
      </c>
      <c r="H19" s="155" t="s">
        <v>163</v>
      </c>
      <c r="I19" s="191"/>
      <c r="J19" s="775" t="s">
        <v>131</v>
      </c>
      <c r="K19" s="775" t="s">
        <v>132</v>
      </c>
      <c r="L19" s="1007" t="s">
        <v>740</v>
      </c>
      <c r="M19" s="776" t="s">
        <v>133</v>
      </c>
      <c r="N19" s="192" t="s">
        <v>12</v>
      </c>
      <c r="O19" s="764">
        <v>1</v>
      </c>
      <c r="P19" s="774">
        <v>16356300</v>
      </c>
      <c r="Q19" s="765" t="s">
        <v>322</v>
      </c>
      <c r="R19" s="177" t="s">
        <v>338</v>
      </c>
      <c r="S19" s="161"/>
      <c r="W19" s="190">
        <v>1000000</v>
      </c>
    </row>
    <row r="20" spans="1:23" ht="15.95" customHeight="1" x14ac:dyDescent="0.25">
      <c r="A20" s="174">
        <v>9</v>
      </c>
      <c r="B20" s="151" t="s">
        <v>5</v>
      </c>
      <c r="C20" s="152" t="s">
        <v>4</v>
      </c>
      <c r="D20" s="758" t="s">
        <v>95</v>
      </c>
      <c r="E20" s="156" t="s">
        <v>134</v>
      </c>
      <c r="F20" s="778">
        <v>125</v>
      </c>
      <c r="G20" s="154" t="s">
        <v>222</v>
      </c>
      <c r="H20" s="155" t="s">
        <v>164</v>
      </c>
      <c r="I20" s="191"/>
      <c r="J20" s="775" t="s">
        <v>135</v>
      </c>
      <c r="K20" s="775" t="s">
        <v>136</v>
      </c>
      <c r="L20" s="782" t="s">
        <v>137</v>
      </c>
      <c r="M20" s="776" t="s">
        <v>138</v>
      </c>
      <c r="N20" s="192" t="s">
        <v>12</v>
      </c>
      <c r="O20" s="764">
        <v>1</v>
      </c>
      <c r="P20" s="774">
        <v>15960500</v>
      </c>
      <c r="Q20" s="765" t="s">
        <v>322</v>
      </c>
      <c r="R20" s="177" t="s">
        <v>338</v>
      </c>
      <c r="S20" s="161"/>
      <c r="W20" s="190">
        <v>3675000</v>
      </c>
    </row>
    <row r="21" spans="1:23" ht="15.95" customHeight="1" x14ac:dyDescent="0.25">
      <c r="A21" s="193"/>
      <c r="B21" s="194"/>
      <c r="C21" s="195"/>
      <c r="D21" s="759"/>
      <c r="E21" s="195"/>
      <c r="F21" s="779"/>
      <c r="G21" s="196"/>
      <c r="H21" s="197"/>
      <c r="I21" s="193"/>
      <c r="J21" s="194"/>
      <c r="K21" s="194"/>
      <c r="L21" s="198"/>
      <c r="M21" s="193"/>
      <c r="N21" s="194"/>
      <c r="O21" s="199"/>
      <c r="P21" s="457"/>
      <c r="Q21" s="200"/>
      <c r="R21" s="201"/>
      <c r="S21" s="161"/>
      <c r="W21" s="190">
        <v>5975000</v>
      </c>
    </row>
    <row r="22" spans="1:23" s="173" customFormat="1" ht="15.95" customHeight="1" x14ac:dyDescent="0.25">
      <c r="A22" s="167"/>
      <c r="B22" s="167" t="s">
        <v>27</v>
      </c>
      <c r="C22" s="168" t="s">
        <v>28</v>
      </c>
      <c r="D22" s="168"/>
      <c r="E22" s="167"/>
      <c r="F22" s="167"/>
      <c r="G22" s="167"/>
      <c r="H22" s="169"/>
      <c r="I22" s="167"/>
      <c r="J22" s="167"/>
      <c r="K22" s="167"/>
      <c r="L22" s="167"/>
      <c r="M22" s="167"/>
      <c r="N22" s="167"/>
      <c r="O22" s="167"/>
      <c r="P22" s="438"/>
      <c r="Q22" s="169"/>
      <c r="R22" s="167"/>
      <c r="W22" s="190">
        <v>5975000</v>
      </c>
    </row>
    <row r="23" spans="1:23" ht="15.95" customHeight="1" x14ac:dyDescent="0.25">
      <c r="A23" s="170"/>
      <c r="B23" s="170"/>
      <c r="C23" s="170"/>
      <c r="D23" s="23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458"/>
      <c r="Q23" s="170"/>
      <c r="R23" s="170"/>
      <c r="S23" s="161"/>
      <c r="W23" s="190">
        <v>2950000</v>
      </c>
    </row>
    <row r="24" spans="1:23" s="173" customFormat="1" ht="15.95" customHeight="1" x14ac:dyDescent="0.25">
      <c r="A24" s="167"/>
      <c r="B24" s="167" t="s">
        <v>29</v>
      </c>
      <c r="C24" s="168" t="s">
        <v>30</v>
      </c>
      <c r="D24" s="168"/>
      <c r="E24" s="167"/>
      <c r="F24" s="167"/>
      <c r="G24" s="167"/>
      <c r="H24" s="169"/>
      <c r="I24" s="167"/>
      <c r="J24" s="167"/>
      <c r="K24" s="167"/>
      <c r="L24" s="167"/>
      <c r="M24" s="167"/>
      <c r="N24" s="167"/>
      <c r="O24" s="167"/>
      <c r="P24" s="438"/>
      <c r="Q24" s="169"/>
      <c r="R24" s="167"/>
      <c r="W24" s="190">
        <v>2275000</v>
      </c>
    </row>
    <row r="25" spans="1:23" ht="15.95" customHeight="1" x14ac:dyDescent="0.25">
      <c r="A25" s="170"/>
      <c r="B25" s="170"/>
      <c r="C25" s="170"/>
      <c r="D25" s="239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458"/>
      <c r="Q25" s="170"/>
      <c r="R25" s="170"/>
      <c r="S25" s="161"/>
      <c r="W25" s="190">
        <v>5350000</v>
      </c>
    </row>
    <row r="26" spans="1:23" s="173" customFormat="1" ht="15.95" customHeight="1" x14ac:dyDescent="0.25">
      <c r="A26" s="171"/>
      <c r="B26" s="171" t="s">
        <v>31</v>
      </c>
      <c r="C26" s="202" t="s">
        <v>32</v>
      </c>
      <c r="D26" s="202"/>
      <c r="E26" s="171"/>
      <c r="F26" s="171"/>
      <c r="G26" s="171"/>
      <c r="H26" s="203"/>
      <c r="I26" s="171"/>
      <c r="J26" s="171"/>
      <c r="K26" s="171"/>
      <c r="L26" s="171"/>
      <c r="M26" s="171"/>
      <c r="N26" s="171"/>
      <c r="O26" s="459">
        <f>SUM(O27:O321)</f>
        <v>295</v>
      </c>
      <c r="P26" s="459">
        <f>SUM(P27:P321)</f>
        <v>1154278778</v>
      </c>
      <c r="Q26" s="203"/>
      <c r="R26" s="171"/>
      <c r="W26" s="204">
        <v>5350000</v>
      </c>
    </row>
    <row r="27" spans="1:23" ht="15.95" customHeight="1" x14ac:dyDescent="0.2">
      <c r="A27" s="205">
        <v>1</v>
      </c>
      <c r="B27" s="206" t="s">
        <v>80</v>
      </c>
      <c r="C27" s="207" t="s">
        <v>139</v>
      </c>
      <c r="D27" s="206" t="s">
        <v>96</v>
      </c>
      <c r="E27" s="207" t="s">
        <v>72</v>
      </c>
      <c r="F27" s="208"/>
      <c r="G27" s="209" t="s">
        <v>222</v>
      </c>
      <c r="H27" s="210">
        <v>37712</v>
      </c>
      <c r="I27" s="208"/>
      <c r="J27" s="208"/>
      <c r="K27" s="208"/>
      <c r="L27" s="208"/>
      <c r="M27" s="208"/>
      <c r="N27" s="206" t="s">
        <v>12</v>
      </c>
      <c r="O27" s="614">
        <v>1</v>
      </c>
      <c r="P27" s="460">
        <v>2000000</v>
      </c>
      <c r="Q27" s="206" t="s">
        <v>322</v>
      </c>
      <c r="R27" s="209" t="s">
        <v>338</v>
      </c>
      <c r="W27" s="568">
        <v>59750000</v>
      </c>
    </row>
    <row r="28" spans="1:23" ht="15.95" customHeight="1" x14ac:dyDescent="0.2">
      <c r="A28" s="597">
        <v>2</v>
      </c>
      <c r="B28" s="192" t="s">
        <v>80</v>
      </c>
      <c r="C28" s="211" t="s">
        <v>139</v>
      </c>
      <c r="D28" s="192" t="s">
        <v>105</v>
      </c>
      <c r="E28" s="211" t="s">
        <v>72</v>
      </c>
      <c r="F28" s="212"/>
      <c r="G28" s="186" t="s">
        <v>222</v>
      </c>
      <c r="H28" s="213">
        <v>37712</v>
      </c>
      <c r="I28" s="212"/>
      <c r="J28" s="212"/>
      <c r="K28" s="212"/>
      <c r="L28" s="212"/>
      <c r="M28" s="212"/>
      <c r="N28" s="192" t="s">
        <v>12</v>
      </c>
      <c r="O28" s="598">
        <v>1</v>
      </c>
      <c r="P28" s="461">
        <v>2000000</v>
      </c>
      <c r="Q28" s="192" t="s">
        <v>322</v>
      </c>
      <c r="R28" s="209" t="s">
        <v>338</v>
      </c>
      <c r="W28" s="556">
        <v>7853850</v>
      </c>
    </row>
    <row r="29" spans="1:23" ht="15.95" customHeight="1" x14ac:dyDescent="0.2">
      <c r="A29" s="597">
        <v>3</v>
      </c>
      <c r="B29" s="192" t="s">
        <v>80</v>
      </c>
      <c r="C29" s="211" t="s">
        <v>139</v>
      </c>
      <c r="D29" s="192" t="s">
        <v>101</v>
      </c>
      <c r="E29" s="211" t="s">
        <v>72</v>
      </c>
      <c r="F29" s="212"/>
      <c r="G29" s="186" t="s">
        <v>222</v>
      </c>
      <c r="H29" s="213">
        <v>38808</v>
      </c>
      <c r="I29" s="212"/>
      <c r="J29" s="212"/>
      <c r="K29" s="212"/>
      <c r="L29" s="212"/>
      <c r="M29" s="212"/>
      <c r="N29" s="192" t="s">
        <v>12</v>
      </c>
      <c r="O29" s="598">
        <v>1</v>
      </c>
      <c r="P29" s="461">
        <v>2500000</v>
      </c>
      <c r="Q29" s="192" t="s">
        <v>322</v>
      </c>
      <c r="R29" s="209" t="s">
        <v>338</v>
      </c>
      <c r="W29" s="568">
        <v>650000</v>
      </c>
    </row>
    <row r="30" spans="1:23" ht="15.95" customHeight="1" x14ac:dyDescent="0.2">
      <c r="A30" s="597">
        <v>4</v>
      </c>
      <c r="B30" s="192" t="s">
        <v>80</v>
      </c>
      <c r="C30" s="211" t="s">
        <v>139</v>
      </c>
      <c r="D30" s="192" t="s">
        <v>100</v>
      </c>
      <c r="E30" s="211" t="s">
        <v>140</v>
      </c>
      <c r="F30" s="212"/>
      <c r="G30" s="186" t="s">
        <v>222</v>
      </c>
      <c r="H30" s="213">
        <v>39173</v>
      </c>
      <c r="I30" s="212"/>
      <c r="J30" s="212"/>
      <c r="K30" s="212"/>
      <c r="L30" s="212"/>
      <c r="M30" s="212"/>
      <c r="N30" s="192" t="s">
        <v>12</v>
      </c>
      <c r="O30" s="598">
        <v>1</v>
      </c>
      <c r="P30" s="461">
        <v>3495000</v>
      </c>
      <c r="Q30" s="192" t="s">
        <v>322</v>
      </c>
      <c r="R30" s="209" t="s">
        <v>338</v>
      </c>
      <c r="W30" s="568">
        <v>650000</v>
      </c>
    </row>
    <row r="31" spans="1:23" ht="15.95" customHeight="1" x14ac:dyDescent="0.2">
      <c r="A31" s="597">
        <v>5</v>
      </c>
      <c r="B31" s="192" t="s">
        <v>80</v>
      </c>
      <c r="C31" s="211" t="s">
        <v>139</v>
      </c>
      <c r="D31" s="192" t="s">
        <v>223</v>
      </c>
      <c r="E31" s="211" t="s">
        <v>140</v>
      </c>
      <c r="F31" s="212"/>
      <c r="G31" s="186" t="s">
        <v>222</v>
      </c>
      <c r="H31" s="213">
        <v>40451</v>
      </c>
      <c r="I31" s="212"/>
      <c r="J31" s="212"/>
      <c r="K31" s="212"/>
      <c r="L31" s="212"/>
      <c r="M31" s="212"/>
      <c r="N31" s="192" t="s">
        <v>12</v>
      </c>
      <c r="O31" s="598">
        <v>1</v>
      </c>
      <c r="P31" s="461">
        <v>3847000</v>
      </c>
      <c r="Q31" s="192" t="s">
        <v>337</v>
      </c>
      <c r="R31" s="209" t="s">
        <v>338</v>
      </c>
      <c r="W31" s="568">
        <v>6250000</v>
      </c>
    </row>
    <row r="32" spans="1:23" ht="15.95" customHeight="1" x14ac:dyDescent="0.2">
      <c r="A32" s="597">
        <v>6</v>
      </c>
      <c r="B32" s="615" t="s">
        <v>80</v>
      </c>
      <c r="C32" s="581" t="s">
        <v>139</v>
      </c>
      <c r="D32" s="616" t="s">
        <v>97</v>
      </c>
      <c r="E32" s="617" t="s">
        <v>72</v>
      </c>
      <c r="F32" s="618"/>
      <c r="G32" s="619" t="s">
        <v>222</v>
      </c>
      <c r="H32" s="620" t="s">
        <v>145</v>
      </c>
      <c r="I32" s="249"/>
      <c r="J32" s="621"/>
      <c r="K32" s="621"/>
      <c r="L32" s="622"/>
      <c r="M32" s="249"/>
      <c r="N32" s="192" t="s">
        <v>12</v>
      </c>
      <c r="O32" s="598">
        <v>1</v>
      </c>
      <c r="P32" s="461">
        <v>1000000</v>
      </c>
      <c r="Q32" s="623" t="s">
        <v>321</v>
      </c>
      <c r="R32" s="209" t="s">
        <v>338</v>
      </c>
      <c r="U32" s="569"/>
      <c r="W32" s="568">
        <v>595000</v>
      </c>
    </row>
    <row r="33" spans="1:23" ht="15.95" customHeight="1" x14ac:dyDescent="0.2">
      <c r="A33" s="597">
        <v>7</v>
      </c>
      <c r="B33" s="615" t="s">
        <v>80</v>
      </c>
      <c r="C33" s="581" t="s">
        <v>139</v>
      </c>
      <c r="D33" s="616" t="s">
        <v>98</v>
      </c>
      <c r="E33" s="617" t="s">
        <v>140</v>
      </c>
      <c r="F33" s="618"/>
      <c r="G33" s="619" t="s">
        <v>222</v>
      </c>
      <c r="H33" s="620" t="s">
        <v>165</v>
      </c>
      <c r="I33" s="249"/>
      <c r="J33" s="621"/>
      <c r="K33" s="621"/>
      <c r="L33" s="622"/>
      <c r="M33" s="249"/>
      <c r="N33" s="192" t="s">
        <v>12</v>
      </c>
      <c r="O33" s="598">
        <v>1</v>
      </c>
      <c r="P33" s="461">
        <v>3675000</v>
      </c>
      <c r="Q33" s="623" t="s">
        <v>321</v>
      </c>
      <c r="R33" s="209" t="s">
        <v>338</v>
      </c>
      <c r="U33" s="570"/>
      <c r="W33" s="568">
        <v>4417273</v>
      </c>
    </row>
    <row r="34" spans="1:23" ht="15.95" customHeight="1" x14ac:dyDescent="0.2">
      <c r="A34" s="597">
        <v>8</v>
      </c>
      <c r="B34" s="615" t="s">
        <v>80</v>
      </c>
      <c r="C34" s="581" t="s">
        <v>139</v>
      </c>
      <c r="D34" s="616" t="s">
        <v>99</v>
      </c>
      <c r="E34" s="617" t="s">
        <v>140</v>
      </c>
      <c r="F34" s="618"/>
      <c r="G34" s="619" t="s">
        <v>222</v>
      </c>
      <c r="H34" s="624" t="s">
        <v>153</v>
      </c>
      <c r="I34" s="249"/>
      <c r="J34" s="621"/>
      <c r="K34" s="621"/>
      <c r="L34" s="622"/>
      <c r="M34" s="249"/>
      <c r="N34" s="192" t="s">
        <v>12</v>
      </c>
      <c r="O34" s="598">
        <v>1</v>
      </c>
      <c r="P34" s="461">
        <v>5975000</v>
      </c>
      <c r="Q34" s="623" t="s">
        <v>321</v>
      </c>
      <c r="R34" s="209" t="s">
        <v>338</v>
      </c>
      <c r="U34" s="571"/>
      <c r="W34" s="568">
        <v>5000000</v>
      </c>
    </row>
    <row r="35" spans="1:23" ht="15.95" customHeight="1" x14ac:dyDescent="0.2">
      <c r="A35" s="597">
        <v>9</v>
      </c>
      <c r="B35" s="615" t="s">
        <v>80</v>
      </c>
      <c r="C35" s="581" t="s">
        <v>139</v>
      </c>
      <c r="D35" s="616" t="s">
        <v>96</v>
      </c>
      <c r="E35" s="617" t="s">
        <v>140</v>
      </c>
      <c r="F35" s="618"/>
      <c r="G35" s="619" t="s">
        <v>222</v>
      </c>
      <c r="H35" s="624" t="s">
        <v>153</v>
      </c>
      <c r="I35" s="249"/>
      <c r="J35" s="621"/>
      <c r="K35" s="621"/>
      <c r="L35" s="622"/>
      <c r="M35" s="249"/>
      <c r="N35" s="192" t="s">
        <v>12</v>
      </c>
      <c r="O35" s="598">
        <v>1</v>
      </c>
      <c r="P35" s="461">
        <v>5975000</v>
      </c>
      <c r="Q35" s="623" t="s">
        <v>321</v>
      </c>
      <c r="R35" s="209" t="s">
        <v>338</v>
      </c>
      <c r="U35" s="572"/>
      <c r="W35" s="568">
        <v>1910000</v>
      </c>
    </row>
    <row r="36" spans="1:23" ht="15.95" customHeight="1" x14ac:dyDescent="0.2">
      <c r="A36" s="597">
        <v>10</v>
      </c>
      <c r="B36" s="192" t="s">
        <v>87</v>
      </c>
      <c r="C36" s="211" t="s">
        <v>141</v>
      </c>
      <c r="D36" s="192" t="s">
        <v>97</v>
      </c>
      <c r="E36" s="211" t="s">
        <v>367</v>
      </c>
      <c r="F36" s="212"/>
      <c r="G36" s="186" t="s">
        <v>222</v>
      </c>
      <c r="H36" s="213">
        <v>33695</v>
      </c>
      <c r="I36" s="212"/>
      <c r="J36" s="212"/>
      <c r="K36" s="212"/>
      <c r="L36" s="212"/>
      <c r="M36" s="212"/>
      <c r="N36" s="192" t="s">
        <v>12</v>
      </c>
      <c r="O36" s="598">
        <v>1</v>
      </c>
      <c r="P36" s="461">
        <v>600000</v>
      </c>
      <c r="Q36" s="192" t="s">
        <v>322</v>
      </c>
      <c r="R36" s="209" t="s">
        <v>338</v>
      </c>
      <c r="U36" s="572"/>
      <c r="W36" s="568">
        <v>2430000</v>
      </c>
    </row>
    <row r="37" spans="1:23" ht="15.95" customHeight="1" x14ac:dyDescent="0.2">
      <c r="A37" s="597">
        <v>11</v>
      </c>
      <c r="B37" s="192" t="s">
        <v>87</v>
      </c>
      <c r="C37" s="211" t="s">
        <v>141</v>
      </c>
      <c r="D37" s="192" t="s">
        <v>105</v>
      </c>
      <c r="E37" s="211" t="s">
        <v>368</v>
      </c>
      <c r="F37" s="212"/>
      <c r="G37" s="186" t="s">
        <v>222</v>
      </c>
      <c r="H37" s="213">
        <v>35156</v>
      </c>
      <c r="I37" s="212"/>
      <c r="J37" s="212"/>
      <c r="K37" s="212"/>
      <c r="L37" s="212"/>
      <c r="M37" s="212"/>
      <c r="N37" s="192" t="s">
        <v>12</v>
      </c>
      <c r="O37" s="598">
        <v>1</v>
      </c>
      <c r="P37" s="461">
        <v>1000000</v>
      </c>
      <c r="Q37" s="192" t="s">
        <v>322</v>
      </c>
      <c r="R37" s="209" t="s">
        <v>338</v>
      </c>
      <c r="U37" s="572"/>
      <c r="W37" s="568">
        <v>12487500</v>
      </c>
    </row>
    <row r="38" spans="1:23" ht="15.95" customHeight="1" x14ac:dyDescent="0.2">
      <c r="A38" s="597">
        <v>12</v>
      </c>
      <c r="B38" s="183" t="s">
        <v>87</v>
      </c>
      <c r="C38" s="184" t="s">
        <v>141</v>
      </c>
      <c r="D38" s="183" t="s">
        <v>100</v>
      </c>
      <c r="E38" s="184" t="s">
        <v>369</v>
      </c>
      <c r="F38" s="188"/>
      <c r="G38" s="186" t="s">
        <v>222</v>
      </c>
      <c r="H38" s="187">
        <v>36251</v>
      </c>
      <c r="I38" s="188"/>
      <c r="J38" s="188"/>
      <c r="K38" s="188"/>
      <c r="L38" s="188"/>
      <c r="M38" s="188"/>
      <c r="N38" s="183" t="s">
        <v>12</v>
      </c>
      <c r="O38" s="598">
        <v>1</v>
      </c>
      <c r="P38" s="306">
        <v>1500000</v>
      </c>
      <c r="Q38" s="192" t="s">
        <v>322</v>
      </c>
      <c r="R38" s="209" t="s">
        <v>338</v>
      </c>
      <c r="U38" s="572"/>
      <c r="W38" s="568">
        <v>14040345</v>
      </c>
    </row>
    <row r="39" spans="1:23" ht="15.95" customHeight="1" x14ac:dyDescent="0.2">
      <c r="A39" s="597">
        <v>13</v>
      </c>
      <c r="B39" s="183" t="s">
        <v>87</v>
      </c>
      <c r="C39" s="184" t="s">
        <v>141</v>
      </c>
      <c r="D39" s="183" t="s">
        <v>223</v>
      </c>
      <c r="E39" s="184" t="s">
        <v>370</v>
      </c>
      <c r="F39" s="188"/>
      <c r="G39" s="186" t="s">
        <v>222</v>
      </c>
      <c r="H39" s="187">
        <v>36251</v>
      </c>
      <c r="I39" s="188"/>
      <c r="J39" s="188"/>
      <c r="K39" s="188"/>
      <c r="L39" s="188"/>
      <c r="M39" s="188"/>
      <c r="N39" s="183" t="s">
        <v>12</v>
      </c>
      <c r="O39" s="598">
        <v>1</v>
      </c>
      <c r="P39" s="306">
        <v>1500000</v>
      </c>
      <c r="Q39" s="192" t="s">
        <v>322</v>
      </c>
      <c r="R39" s="209" t="s">
        <v>338</v>
      </c>
      <c r="U39" s="573"/>
      <c r="W39" s="568">
        <v>11226900</v>
      </c>
    </row>
    <row r="40" spans="1:23" ht="15.95" customHeight="1" x14ac:dyDescent="0.2">
      <c r="A40" s="597">
        <v>14</v>
      </c>
      <c r="B40" s="183" t="s">
        <v>87</v>
      </c>
      <c r="C40" s="184" t="s">
        <v>141</v>
      </c>
      <c r="D40" s="183" t="s">
        <v>103</v>
      </c>
      <c r="E40" s="184" t="s">
        <v>140</v>
      </c>
      <c r="F40" s="188"/>
      <c r="G40" s="186" t="s">
        <v>222</v>
      </c>
      <c r="H40" s="187">
        <v>38808</v>
      </c>
      <c r="I40" s="188"/>
      <c r="J40" s="188"/>
      <c r="K40" s="188"/>
      <c r="L40" s="188"/>
      <c r="M40" s="188"/>
      <c r="N40" s="183" t="s">
        <v>12</v>
      </c>
      <c r="O40" s="598">
        <v>1</v>
      </c>
      <c r="P40" s="306">
        <v>2695000</v>
      </c>
      <c r="Q40" s="192" t="s">
        <v>322</v>
      </c>
      <c r="R40" s="209" t="s">
        <v>338</v>
      </c>
      <c r="U40" s="573"/>
      <c r="W40" s="568">
        <v>9411000</v>
      </c>
    </row>
    <row r="41" spans="1:23" ht="15.95" customHeight="1" x14ac:dyDescent="0.2">
      <c r="A41" s="597">
        <v>15</v>
      </c>
      <c r="B41" s="183" t="s">
        <v>87</v>
      </c>
      <c r="C41" s="184" t="s">
        <v>371</v>
      </c>
      <c r="D41" s="183" t="s">
        <v>227</v>
      </c>
      <c r="E41" s="184" t="s">
        <v>140</v>
      </c>
      <c r="F41" s="188"/>
      <c r="G41" s="186" t="s">
        <v>222</v>
      </c>
      <c r="H41" s="187">
        <v>40451</v>
      </c>
      <c r="I41" s="188"/>
      <c r="J41" s="188"/>
      <c r="K41" s="188"/>
      <c r="L41" s="188"/>
      <c r="M41" s="188"/>
      <c r="N41" s="183" t="s">
        <v>12</v>
      </c>
      <c r="O41" s="598">
        <v>1</v>
      </c>
      <c r="P41" s="306">
        <v>3380000</v>
      </c>
      <c r="Q41" s="183" t="s">
        <v>337</v>
      </c>
      <c r="R41" s="209" t="s">
        <v>338</v>
      </c>
      <c r="U41" s="573"/>
      <c r="W41" s="568">
        <v>14850000</v>
      </c>
    </row>
    <row r="42" spans="1:23" ht="15.95" customHeight="1" x14ac:dyDescent="0.25">
      <c r="A42" s="597">
        <v>16</v>
      </c>
      <c r="B42" s="183" t="s">
        <v>87</v>
      </c>
      <c r="C42" s="215" t="s">
        <v>544</v>
      </c>
      <c r="D42" s="185" t="s">
        <v>97</v>
      </c>
      <c r="E42" s="215" t="s">
        <v>545</v>
      </c>
      <c r="F42" s="599" t="s">
        <v>663</v>
      </c>
      <c r="G42" s="186" t="s">
        <v>222</v>
      </c>
      <c r="H42" s="215" t="s">
        <v>546</v>
      </c>
      <c r="I42" s="221"/>
      <c r="J42" s="221"/>
      <c r="K42" s="221"/>
      <c r="L42" s="221"/>
      <c r="M42" s="188"/>
      <c r="N42" s="183" t="s">
        <v>12</v>
      </c>
      <c r="O42" s="598">
        <v>1</v>
      </c>
      <c r="P42" s="625">
        <v>2860000</v>
      </c>
      <c r="Q42" s="183" t="s">
        <v>321</v>
      </c>
      <c r="R42" s="215" t="s">
        <v>475</v>
      </c>
      <c r="U42" s="573"/>
      <c r="W42" s="568">
        <v>1200000</v>
      </c>
    </row>
    <row r="43" spans="1:23" ht="15.95" customHeight="1" x14ac:dyDescent="0.2">
      <c r="A43" s="597">
        <v>17</v>
      </c>
      <c r="B43" s="626" t="s">
        <v>87</v>
      </c>
      <c r="C43" s="581" t="s">
        <v>141</v>
      </c>
      <c r="D43" s="616" t="s">
        <v>97</v>
      </c>
      <c r="E43" s="627" t="s">
        <v>140</v>
      </c>
      <c r="F43" s="618"/>
      <c r="G43" s="619" t="s">
        <v>222</v>
      </c>
      <c r="H43" s="628" t="s">
        <v>166</v>
      </c>
      <c r="I43" s="249"/>
      <c r="J43" s="621"/>
      <c r="K43" s="621"/>
      <c r="L43" s="622"/>
      <c r="M43" s="249"/>
      <c r="N43" s="192" t="s">
        <v>12</v>
      </c>
      <c r="O43" s="598">
        <v>1</v>
      </c>
      <c r="P43" s="461">
        <v>2950000</v>
      </c>
      <c r="Q43" s="623" t="s">
        <v>321</v>
      </c>
      <c r="R43" s="186" t="s">
        <v>338</v>
      </c>
      <c r="U43" s="575"/>
      <c r="W43" s="568">
        <v>570000</v>
      </c>
    </row>
    <row r="44" spans="1:23" ht="15.95" customHeight="1" x14ac:dyDescent="0.2">
      <c r="A44" s="597">
        <v>18</v>
      </c>
      <c r="B44" s="626" t="s">
        <v>87</v>
      </c>
      <c r="C44" s="581" t="s">
        <v>141</v>
      </c>
      <c r="D44" s="616" t="s">
        <v>98</v>
      </c>
      <c r="E44" s="627" t="s">
        <v>140</v>
      </c>
      <c r="F44" s="618"/>
      <c r="G44" s="619" t="s">
        <v>222</v>
      </c>
      <c r="H44" s="628" t="s">
        <v>165</v>
      </c>
      <c r="I44" s="249"/>
      <c r="J44" s="621"/>
      <c r="K44" s="621"/>
      <c r="L44" s="622"/>
      <c r="M44" s="249"/>
      <c r="N44" s="192" t="s">
        <v>12</v>
      </c>
      <c r="O44" s="598">
        <v>1</v>
      </c>
      <c r="P44" s="461">
        <v>2275000</v>
      </c>
      <c r="Q44" s="623" t="s">
        <v>321</v>
      </c>
      <c r="R44" s="186" t="s">
        <v>338</v>
      </c>
      <c r="U44" s="575"/>
      <c r="W44" s="568">
        <v>19073000</v>
      </c>
    </row>
    <row r="45" spans="1:23" ht="15.95" customHeight="1" x14ac:dyDescent="0.2">
      <c r="A45" s="597">
        <v>19</v>
      </c>
      <c r="B45" s="626" t="s">
        <v>87</v>
      </c>
      <c r="C45" s="581" t="s">
        <v>141</v>
      </c>
      <c r="D45" s="616" t="s">
        <v>99</v>
      </c>
      <c r="E45" s="627" t="s">
        <v>140</v>
      </c>
      <c r="F45" s="618"/>
      <c r="G45" s="619" t="s">
        <v>222</v>
      </c>
      <c r="H45" s="624" t="s">
        <v>153</v>
      </c>
      <c r="I45" s="249"/>
      <c r="J45" s="621"/>
      <c r="K45" s="621"/>
      <c r="L45" s="622"/>
      <c r="M45" s="249"/>
      <c r="N45" s="192" t="s">
        <v>12</v>
      </c>
      <c r="O45" s="598">
        <v>1</v>
      </c>
      <c r="P45" s="461">
        <v>5350000</v>
      </c>
      <c r="Q45" s="623" t="s">
        <v>321</v>
      </c>
      <c r="R45" s="186" t="s">
        <v>338</v>
      </c>
      <c r="U45" s="573"/>
      <c r="W45" s="568">
        <v>12078000</v>
      </c>
    </row>
    <row r="46" spans="1:23" ht="15.95" customHeight="1" x14ac:dyDescent="0.2">
      <c r="A46" s="597">
        <v>20</v>
      </c>
      <c r="B46" s="589" t="s">
        <v>87</v>
      </c>
      <c r="C46" s="629" t="s">
        <v>141</v>
      </c>
      <c r="D46" s="630" t="s">
        <v>96</v>
      </c>
      <c r="E46" s="631" t="s">
        <v>140</v>
      </c>
      <c r="F46" s="211"/>
      <c r="G46" s="619" t="s">
        <v>222</v>
      </c>
      <c r="H46" s="624" t="s">
        <v>153</v>
      </c>
      <c r="I46" s="249"/>
      <c r="J46" s="576"/>
      <c r="K46" s="576"/>
      <c r="L46" s="632"/>
      <c r="M46" s="249"/>
      <c r="N46" s="192" t="s">
        <v>12</v>
      </c>
      <c r="O46" s="598">
        <v>1</v>
      </c>
      <c r="P46" s="461">
        <v>5350000</v>
      </c>
      <c r="Q46" s="633" t="s">
        <v>321</v>
      </c>
      <c r="R46" s="186" t="s">
        <v>338</v>
      </c>
      <c r="U46" s="573"/>
      <c r="W46" s="568">
        <v>9550000</v>
      </c>
    </row>
    <row r="47" spans="1:23" ht="15.95" customHeight="1" x14ac:dyDescent="0.25">
      <c r="A47" s="597">
        <v>21</v>
      </c>
      <c r="B47" s="589" t="s">
        <v>142</v>
      </c>
      <c r="C47" s="629" t="s">
        <v>143</v>
      </c>
      <c r="D47" s="630" t="s">
        <v>97</v>
      </c>
      <c r="E47" s="634" t="s">
        <v>140</v>
      </c>
      <c r="F47" s="211"/>
      <c r="G47" s="619" t="s">
        <v>222</v>
      </c>
      <c r="H47" s="628" t="s">
        <v>166</v>
      </c>
      <c r="I47" s="249"/>
      <c r="J47" s="576"/>
      <c r="K47" s="576"/>
      <c r="L47" s="632"/>
      <c r="M47" s="249"/>
      <c r="N47" s="192" t="s">
        <v>12</v>
      </c>
      <c r="O47" s="598">
        <v>1</v>
      </c>
      <c r="P47" s="461">
        <v>59750000</v>
      </c>
      <c r="Q47" s="633" t="s">
        <v>321</v>
      </c>
      <c r="R47" s="186" t="s">
        <v>338</v>
      </c>
      <c r="T47" s="577">
        <v>2600000</v>
      </c>
      <c r="U47" s="578"/>
      <c r="W47" s="568">
        <v>1963000</v>
      </c>
    </row>
    <row r="48" spans="1:23" ht="15.95" customHeight="1" x14ac:dyDescent="0.2">
      <c r="A48" s="597">
        <v>22</v>
      </c>
      <c r="B48" s="183" t="s">
        <v>372</v>
      </c>
      <c r="C48" s="184" t="s">
        <v>373</v>
      </c>
      <c r="D48" s="183" t="s">
        <v>97</v>
      </c>
      <c r="E48" s="215" t="s">
        <v>72</v>
      </c>
      <c r="F48" s="188"/>
      <c r="G48" s="186" t="s">
        <v>222</v>
      </c>
      <c r="H48" s="187">
        <v>29677</v>
      </c>
      <c r="I48" s="188"/>
      <c r="J48" s="188"/>
      <c r="K48" s="188"/>
      <c r="L48" s="188"/>
      <c r="M48" s="188"/>
      <c r="N48" s="183" t="s">
        <v>12</v>
      </c>
      <c r="O48" s="598">
        <v>1</v>
      </c>
      <c r="P48" s="306">
        <v>700000</v>
      </c>
      <c r="Q48" s="183" t="s">
        <v>337</v>
      </c>
      <c r="R48" s="216" t="s">
        <v>556</v>
      </c>
      <c r="T48" s="579">
        <v>6597000</v>
      </c>
      <c r="U48" s="573"/>
      <c r="W48" s="568">
        <v>7400000</v>
      </c>
    </row>
    <row r="49" spans="1:26" ht="15.95" customHeight="1" x14ac:dyDescent="0.2">
      <c r="A49" s="597">
        <v>23</v>
      </c>
      <c r="B49" s="183" t="s">
        <v>381</v>
      </c>
      <c r="C49" s="184" t="s">
        <v>382</v>
      </c>
      <c r="D49" s="192" t="s">
        <v>97</v>
      </c>
      <c r="E49" s="215" t="s">
        <v>383</v>
      </c>
      <c r="F49" s="188"/>
      <c r="G49" s="216" t="s">
        <v>364</v>
      </c>
      <c r="H49" s="187">
        <v>42604</v>
      </c>
      <c r="I49" s="188"/>
      <c r="J49" s="188"/>
      <c r="K49" s="188"/>
      <c r="L49" s="188"/>
      <c r="M49" s="188"/>
      <c r="N49" s="183" t="s">
        <v>12</v>
      </c>
      <c r="O49" s="598">
        <v>1</v>
      </c>
      <c r="P49" s="306">
        <v>9850000</v>
      </c>
      <c r="Q49" s="183" t="s">
        <v>337</v>
      </c>
      <c r="R49" s="216" t="s">
        <v>556</v>
      </c>
      <c r="T49" s="580">
        <v>4340000</v>
      </c>
      <c r="U49" s="573"/>
      <c r="W49" s="568">
        <v>6265020</v>
      </c>
    </row>
    <row r="50" spans="1:26" ht="15.95" customHeight="1" x14ac:dyDescent="0.2">
      <c r="A50" s="597">
        <v>24</v>
      </c>
      <c r="B50" s="183" t="s">
        <v>230</v>
      </c>
      <c r="C50" s="184" t="s">
        <v>231</v>
      </c>
      <c r="D50" s="217" t="s">
        <v>95</v>
      </c>
      <c r="E50" s="215" t="s">
        <v>612</v>
      </c>
      <c r="F50" s="188"/>
      <c r="G50" s="216" t="s">
        <v>221</v>
      </c>
      <c r="H50" s="187">
        <v>35521</v>
      </c>
      <c r="I50" s="188"/>
      <c r="J50" s="188"/>
      <c r="K50" s="188"/>
      <c r="L50" s="188"/>
      <c r="M50" s="188"/>
      <c r="N50" s="183" t="s">
        <v>12</v>
      </c>
      <c r="O50" s="598">
        <v>1</v>
      </c>
      <c r="P50" s="306">
        <v>700000</v>
      </c>
      <c r="Q50" s="183" t="s">
        <v>322</v>
      </c>
      <c r="R50" s="216" t="s">
        <v>556</v>
      </c>
      <c r="T50" s="579">
        <v>5000000</v>
      </c>
      <c r="U50" s="573"/>
      <c r="W50" s="568">
        <v>4100000</v>
      </c>
    </row>
    <row r="51" spans="1:26" ht="15.95" customHeight="1" x14ac:dyDescent="0.2">
      <c r="A51" s="597">
        <v>25</v>
      </c>
      <c r="B51" s="183" t="s">
        <v>230</v>
      </c>
      <c r="C51" s="184" t="s">
        <v>231</v>
      </c>
      <c r="D51" s="218" t="s">
        <v>100</v>
      </c>
      <c r="E51" s="215" t="s">
        <v>612</v>
      </c>
      <c r="F51" s="188"/>
      <c r="G51" s="216" t="s">
        <v>221</v>
      </c>
      <c r="H51" s="187">
        <v>35521</v>
      </c>
      <c r="I51" s="188"/>
      <c r="J51" s="188"/>
      <c r="K51" s="188"/>
      <c r="L51" s="188"/>
      <c r="M51" s="188"/>
      <c r="N51" s="183" t="s">
        <v>12</v>
      </c>
      <c r="O51" s="598">
        <v>1</v>
      </c>
      <c r="P51" s="306">
        <v>700000</v>
      </c>
      <c r="Q51" s="183" t="s">
        <v>322</v>
      </c>
      <c r="R51" s="216" t="s">
        <v>556</v>
      </c>
      <c r="T51" s="579">
        <v>5407500</v>
      </c>
      <c r="U51" s="573"/>
      <c r="W51" s="568">
        <v>1350000</v>
      </c>
    </row>
    <row r="52" spans="1:26" ht="15.95" customHeight="1" x14ac:dyDescent="0.2">
      <c r="A52" s="597">
        <v>26</v>
      </c>
      <c r="B52" s="615" t="s">
        <v>230</v>
      </c>
      <c r="C52" s="581" t="s">
        <v>231</v>
      </c>
      <c r="D52" s="616" t="s">
        <v>97</v>
      </c>
      <c r="E52" s="215" t="s">
        <v>612</v>
      </c>
      <c r="F52" s="635"/>
      <c r="G52" s="636" t="s">
        <v>221</v>
      </c>
      <c r="H52" s="624" t="s">
        <v>153</v>
      </c>
      <c r="I52" s="249"/>
      <c r="J52" s="621"/>
      <c r="K52" s="621"/>
      <c r="L52" s="622"/>
      <c r="M52" s="249"/>
      <c r="N52" s="192" t="s">
        <v>12</v>
      </c>
      <c r="O52" s="598">
        <v>1</v>
      </c>
      <c r="P52" s="461">
        <v>7853850</v>
      </c>
      <c r="Q52" s="623" t="s">
        <v>321</v>
      </c>
      <c r="R52" s="186"/>
      <c r="T52" s="579">
        <v>7535000</v>
      </c>
      <c r="U52" s="573"/>
      <c r="W52" s="568">
        <v>2050000</v>
      </c>
    </row>
    <row r="53" spans="1:26" ht="15.95" customHeight="1" x14ac:dyDescent="0.2">
      <c r="A53" s="597">
        <v>27</v>
      </c>
      <c r="B53" s="183" t="s">
        <v>147</v>
      </c>
      <c r="C53" s="184" t="s">
        <v>148</v>
      </c>
      <c r="D53" s="217" t="s">
        <v>106</v>
      </c>
      <c r="E53" s="215" t="s">
        <v>612</v>
      </c>
      <c r="F53" s="185"/>
      <c r="G53" s="216" t="s">
        <v>221</v>
      </c>
      <c r="H53" s="187">
        <v>38443</v>
      </c>
      <c r="I53" s="188"/>
      <c r="J53" s="188"/>
      <c r="K53" s="188"/>
      <c r="L53" s="188"/>
      <c r="M53" s="188"/>
      <c r="N53" s="183" t="s">
        <v>12</v>
      </c>
      <c r="O53" s="598">
        <v>1</v>
      </c>
      <c r="P53" s="306">
        <v>650000</v>
      </c>
      <c r="Q53" s="183" t="s">
        <v>337</v>
      </c>
      <c r="R53" s="216" t="s">
        <v>556</v>
      </c>
      <c r="T53" s="579">
        <v>7496500</v>
      </c>
      <c r="U53" s="573"/>
      <c r="W53" s="568">
        <v>2050000</v>
      </c>
    </row>
    <row r="54" spans="1:26" ht="15.95" customHeight="1" x14ac:dyDescent="0.2">
      <c r="A54" s="597">
        <v>28</v>
      </c>
      <c r="B54" s="183" t="s">
        <v>147</v>
      </c>
      <c r="C54" s="184" t="s">
        <v>148</v>
      </c>
      <c r="D54" s="217" t="s">
        <v>104</v>
      </c>
      <c r="E54" s="215" t="s">
        <v>612</v>
      </c>
      <c r="F54" s="188"/>
      <c r="G54" s="216" t="s">
        <v>221</v>
      </c>
      <c r="H54" s="187">
        <v>38443</v>
      </c>
      <c r="I54" s="188"/>
      <c r="J54" s="188"/>
      <c r="K54" s="188"/>
      <c r="L54" s="188"/>
      <c r="M54" s="188"/>
      <c r="N54" s="183" t="s">
        <v>12</v>
      </c>
      <c r="O54" s="598">
        <v>1</v>
      </c>
      <c r="P54" s="306">
        <v>650000</v>
      </c>
      <c r="Q54" s="183" t="s">
        <v>337</v>
      </c>
      <c r="R54" s="216" t="s">
        <v>556</v>
      </c>
      <c r="T54" s="579">
        <v>1168750</v>
      </c>
      <c r="U54" s="575"/>
      <c r="W54" s="568">
        <v>6500000</v>
      </c>
    </row>
    <row r="55" spans="1:26" ht="15.95" customHeight="1" x14ac:dyDescent="0.2">
      <c r="A55" s="597">
        <v>29</v>
      </c>
      <c r="B55" s="183" t="s">
        <v>147</v>
      </c>
      <c r="C55" s="184" t="s">
        <v>148</v>
      </c>
      <c r="D55" s="217" t="s">
        <v>227</v>
      </c>
      <c r="E55" s="215" t="s">
        <v>612</v>
      </c>
      <c r="F55" s="188"/>
      <c r="G55" s="216" t="s">
        <v>221</v>
      </c>
      <c r="H55" s="187">
        <v>38443</v>
      </c>
      <c r="I55" s="188"/>
      <c r="J55" s="188"/>
      <c r="K55" s="188"/>
      <c r="L55" s="188"/>
      <c r="M55" s="188"/>
      <c r="N55" s="183" t="s">
        <v>12</v>
      </c>
      <c r="O55" s="598">
        <v>1</v>
      </c>
      <c r="P55" s="306">
        <v>650000</v>
      </c>
      <c r="Q55" s="183" t="s">
        <v>337</v>
      </c>
      <c r="R55" s="216" t="s">
        <v>556</v>
      </c>
      <c r="T55" s="579">
        <v>13000000</v>
      </c>
      <c r="U55" s="575"/>
      <c r="W55" s="582">
        <v>14750000</v>
      </c>
    </row>
    <row r="56" spans="1:26" ht="15.95" customHeight="1" x14ac:dyDescent="0.3">
      <c r="A56" s="597">
        <v>30</v>
      </c>
      <c r="B56" s="183" t="s">
        <v>147</v>
      </c>
      <c r="C56" s="184" t="s">
        <v>148</v>
      </c>
      <c r="D56" s="217" t="s">
        <v>107</v>
      </c>
      <c r="E56" s="215" t="s">
        <v>612</v>
      </c>
      <c r="F56" s="188"/>
      <c r="G56" s="216" t="s">
        <v>221</v>
      </c>
      <c r="H56" s="187">
        <v>38443</v>
      </c>
      <c r="I56" s="188"/>
      <c r="J56" s="188"/>
      <c r="K56" s="188"/>
      <c r="L56" s="188"/>
      <c r="M56" s="188"/>
      <c r="N56" s="183" t="s">
        <v>12</v>
      </c>
      <c r="O56" s="598">
        <v>1</v>
      </c>
      <c r="P56" s="306">
        <v>650000</v>
      </c>
      <c r="Q56" s="183" t="s">
        <v>337</v>
      </c>
      <c r="R56" s="216" t="s">
        <v>556</v>
      </c>
      <c r="T56" s="579">
        <v>3960000</v>
      </c>
      <c r="U56" s="573"/>
      <c r="W56" s="219"/>
    </row>
    <row r="57" spans="1:26" ht="15.95" customHeight="1" x14ac:dyDescent="0.3">
      <c r="A57" s="597">
        <v>31</v>
      </c>
      <c r="B57" s="183" t="s">
        <v>147</v>
      </c>
      <c r="C57" s="184" t="s">
        <v>148</v>
      </c>
      <c r="D57" s="218" t="s">
        <v>228</v>
      </c>
      <c r="E57" s="215" t="s">
        <v>612</v>
      </c>
      <c r="F57" s="188"/>
      <c r="G57" s="216" t="s">
        <v>221</v>
      </c>
      <c r="H57" s="187">
        <v>38443</v>
      </c>
      <c r="I57" s="188"/>
      <c r="J57" s="188"/>
      <c r="K57" s="188"/>
      <c r="L57" s="188"/>
      <c r="M57" s="188"/>
      <c r="N57" s="183" t="s">
        <v>12</v>
      </c>
      <c r="O57" s="598">
        <v>1</v>
      </c>
      <c r="P57" s="306">
        <v>650000</v>
      </c>
      <c r="Q57" s="183" t="s">
        <v>337</v>
      </c>
      <c r="R57" s="216" t="s">
        <v>556</v>
      </c>
      <c r="T57" s="579">
        <v>2300000</v>
      </c>
      <c r="U57" s="583"/>
      <c r="W57" s="220"/>
    </row>
    <row r="58" spans="1:26" ht="15.95" customHeight="1" x14ac:dyDescent="0.2">
      <c r="A58" s="597">
        <v>32</v>
      </c>
      <c r="B58" s="183" t="s">
        <v>147</v>
      </c>
      <c r="C58" s="184" t="s">
        <v>148</v>
      </c>
      <c r="D58" s="217" t="s">
        <v>386</v>
      </c>
      <c r="E58" s="215" t="s">
        <v>612</v>
      </c>
      <c r="F58" s="188"/>
      <c r="G58" s="216" t="s">
        <v>221</v>
      </c>
      <c r="H58" s="187">
        <v>38808</v>
      </c>
      <c r="I58" s="188"/>
      <c r="J58" s="188"/>
      <c r="K58" s="188"/>
      <c r="L58" s="188"/>
      <c r="M58" s="188"/>
      <c r="N58" s="183" t="s">
        <v>12</v>
      </c>
      <c r="O58" s="598">
        <v>1</v>
      </c>
      <c r="P58" s="306">
        <v>665800</v>
      </c>
      <c r="Q58" s="183" t="s">
        <v>337</v>
      </c>
      <c r="R58" s="216" t="s">
        <v>556</v>
      </c>
      <c r="T58" s="584">
        <v>9600000</v>
      </c>
      <c r="U58" s="573"/>
    </row>
    <row r="59" spans="1:26" ht="15.95" customHeight="1" x14ac:dyDescent="0.25">
      <c r="A59" s="597">
        <v>33</v>
      </c>
      <c r="B59" s="183" t="s">
        <v>147</v>
      </c>
      <c r="C59" s="184" t="s">
        <v>148</v>
      </c>
      <c r="D59" s="218" t="s">
        <v>387</v>
      </c>
      <c r="E59" s="215" t="s">
        <v>612</v>
      </c>
      <c r="F59" s="221"/>
      <c r="G59" s="216" t="s">
        <v>221</v>
      </c>
      <c r="H59" s="187">
        <v>38808</v>
      </c>
      <c r="I59" s="188"/>
      <c r="J59" s="188"/>
      <c r="K59" s="188"/>
      <c r="L59" s="188"/>
      <c r="M59" s="188"/>
      <c r="N59" s="183" t="s">
        <v>12</v>
      </c>
      <c r="O59" s="598">
        <v>1</v>
      </c>
      <c r="P59" s="306">
        <v>665800</v>
      </c>
      <c r="Q59" s="183" t="s">
        <v>337</v>
      </c>
      <c r="R59" s="216" t="s">
        <v>556</v>
      </c>
      <c r="T59" s="584">
        <v>960000</v>
      </c>
      <c r="U59" s="573"/>
      <c r="Z59" s="222">
        <f>SUM(W17:W57)</f>
        <v>305287688</v>
      </c>
    </row>
    <row r="60" spans="1:26" ht="15.95" customHeight="1" x14ac:dyDescent="0.25">
      <c r="A60" s="597">
        <v>34</v>
      </c>
      <c r="B60" s="183" t="s">
        <v>491</v>
      </c>
      <c r="C60" s="590" t="s">
        <v>488</v>
      </c>
      <c r="D60" s="185" t="s">
        <v>97</v>
      </c>
      <c r="E60" s="215" t="s">
        <v>489</v>
      </c>
      <c r="F60" s="599" t="s">
        <v>664</v>
      </c>
      <c r="G60" s="216" t="s">
        <v>221</v>
      </c>
      <c r="H60" s="215" t="s">
        <v>490</v>
      </c>
      <c r="I60" s="221"/>
      <c r="J60" s="221"/>
      <c r="K60" s="221"/>
      <c r="L60" s="221"/>
      <c r="M60" s="188"/>
      <c r="N60" s="183" t="s">
        <v>12</v>
      </c>
      <c r="O60" s="598">
        <v>1</v>
      </c>
      <c r="P60" s="625">
        <v>6597000</v>
      </c>
      <c r="Q60" s="183" t="s">
        <v>321</v>
      </c>
      <c r="R60" s="215" t="s">
        <v>475</v>
      </c>
      <c r="T60" s="585">
        <v>2950000</v>
      </c>
      <c r="U60" s="573"/>
    </row>
    <row r="61" spans="1:26" ht="15.95" customHeight="1" x14ac:dyDescent="0.2">
      <c r="A61" s="597">
        <v>35</v>
      </c>
      <c r="B61" s="637" t="s">
        <v>147</v>
      </c>
      <c r="C61" s="629" t="s">
        <v>148</v>
      </c>
      <c r="D61" s="630" t="s">
        <v>97</v>
      </c>
      <c r="E61" s="215" t="s">
        <v>612</v>
      </c>
      <c r="F61" s="211"/>
      <c r="G61" s="619" t="s">
        <v>221</v>
      </c>
      <c r="H61" s="638" t="s">
        <v>167</v>
      </c>
      <c r="I61" s="249"/>
      <c r="J61" s="576"/>
      <c r="K61" s="576"/>
      <c r="L61" s="632"/>
      <c r="M61" s="249"/>
      <c r="N61" s="192" t="s">
        <v>12</v>
      </c>
      <c r="O61" s="598">
        <v>1</v>
      </c>
      <c r="P61" s="461">
        <v>650000</v>
      </c>
      <c r="Q61" s="633" t="s">
        <v>321</v>
      </c>
      <c r="R61" s="186" t="s">
        <v>338</v>
      </c>
      <c r="T61" s="579">
        <v>6160000</v>
      </c>
      <c r="U61" s="224"/>
    </row>
    <row r="62" spans="1:26" ht="15.95" customHeight="1" x14ac:dyDescent="0.3">
      <c r="A62" s="597">
        <v>36</v>
      </c>
      <c r="B62" s="637" t="s">
        <v>147</v>
      </c>
      <c r="C62" s="629" t="s">
        <v>148</v>
      </c>
      <c r="D62" s="630" t="s">
        <v>98</v>
      </c>
      <c r="E62" s="215" t="s">
        <v>612</v>
      </c>
      <c r="F62" s="211"/>
      <c r="G62" s="619" t="s">
        <v>221</v>
      </c>
      <c r="H62" s="638" t="s">
        <v>167</v>
      </c>
      <c r="I62" s="249"/>
      <c r="J62" s="576"/>
      <c r="K62" s="576"/>
      <c r="L62" s="632"/>
      <c r="M62" s="249"/>
      <c r="N62" s="192" t="s">
        <v>12</v>
      </c>
      <c r="O62" s="598">
        <v>1</v>
      </c>
      <c r="P62" s="461">
        <v>650000</v>
      </c>
      <c r="Q62" s="633" t="s">
        <v>321</v>
      </c>
      <c r="R62" s="186" t="s">
        <v>338</v>
      </c>
      <c r="T62" s="586">
        <v>14960000</v>
      </c>
      <c r="U62" s="225"/>
    </row>
    <row r="63" spans="1:26" ht="15.95" customHeight="1" x14ac:dyDescent="0.25">
      <c r="A63" s="597">
        <v>37</v>
      </c>
      <c r="B63" s="183" t="s">
        <v>559</v>
      </c>
      <c r="C63" s="215" t="s">
        <v>473</v>
      </c>
      <c r="D63" s="185" t="s">
        <v>97</v>
      </c>
      <c r="E63" s="215" t="s">
        <v>612</v>
      </c>
      <c r="F63" s="599" t="s">
        <v>665</v>
      </c>
      <c r="G63" s="619" t="s">
        <v>221</v>
      </c>
      <c r="H63" s="215" t="s">
        <v>474</v>
      </c>
      <c r="I63" s="221"/>
      <c r="J63" s="221"/>
      <c r="K63" s="221"/>
      <c r="L63" s="221"/>
      <c r="M63" s="188"/>
      <c r="N63" s="183" t="s">
        <v>12</v>
      </c>
      <c r="O63" s="598">
        <v>1</v>
      </c>
      <c r="P63" s="625">
        <v>620000</v>
      </c>
      <c r="Q63" s="183" t="s">
        <v>321</v>
      </c>
      <c r="R63" s="215" t="s">
        <v>475</v>
      </c>
      <c r="T63" s="579">
        <v>53724000</v>
      </c>
    </row>
    <row r="64" spans="1:26" ht="15.95" customHeight="1" x14ac:dyDescent="0.25">
      <c r="A64" s="597">
        <v>38</v>
      </c>
      <c r="B64" s="183" t="s">
        <v>560</v>
      </c>
      <c r="C64" s="215" t="s">
        <v>473</v>
      </c>
      <c r="D64" s="185" t="s">
        <v>98</v>
      </c>
      <c r="E64" s="215" t="s">
        <v>612</v>
      </c>
      <c r="F64" s="599" t="s">
        <v>665</v>
      </c>
      <c r="G64" s="619" t="s">
        <v>221</v>
      </c>
      <c r="H64" s="215" t="s">
        <v>474</v>
      </c>
      <c r="I64" s="221"/>
      <c r="J64" s="221"/>
      <c r="K64" s="221"/>
      <c r="L64" s="221"/>
      <c r="M64" s="188"/>
      <c r="N64" s="183" t="s">
        <v>12</v>
      </c>
      <c r="O64" s="598">
        <v>1</v>
      </c>
      <c r="P64" s="625">
        <v>620000</v>
      </c>
      <c r="Q64" s="183" t="s">
        <v>321</v>
      </c>
      <c r="R64" s="215" t="s">
        <v>475</v>
      </c>
      <c r="T64" s="579">
        <v>28233000</v>
      </c>
    </row>
    <row r="65" spans="1:20" ht="15.95" customHeight="1" x14ac:dyDescent="0.25">
      <c r="A65" s="597">
        <v>39</v>
      </c>
      <c r="B65" s="183" t="s">
        <v>561</v>
      </c>
      <c r="C65" s="215" t="s">
        <v>473</v>
      </c>
      <c r="D65" s="185" t="s">
        <v>99</v>
      </c>
      <c r="E65" s="215" t="s">
        <v>612</v>
      </c>
      <c r="F65" s="599" t="s">
        <v>665</v>
      </c>
      <c r="G65" s="619" t="s">
        <v>221</v>
      </c>
      <c r="H65" s="215" t="s">
        <v>474</v>
      </c>
      <c r="I65" s="221"/>
      <c r="J65" s="221"/>
      <c r="K65" s="221"/>
      <c r="L65" s="221"/>
      <c r="M65" s="188"/>
      <c r="N65" s="183" t="s">
        <v>12</v>
      </c>
      <c r="O65" s="598">
        <v>1</v>
      </c>
      <c r="P65" s="625">
        <v>620000</v>
      </c>
      <c r="Q65" s="183" t="s">
        <v>321</v>
      </c>
      <c r="R65" s="215" t="s">
        <v>475</v>
      </c>
      <c r="T65" s="579">
        <v>36234000</v>
      </c>
    </row>
    <row r="66" spans="1:20" ht="15.95" customHeight="1" x14ac:dyDescent="0.25">
      <c r="A66" s="597">
        <v>40</v>
      </c>
      <c r="B66" s="183" t="s">
        <v>562</v>
      </c>
      <c r="C66" s="215" t="s">
        <v>473</v>
      </c>
      <c r="D66" s="185" t="s">
        <v>96</v>
      </c>
      <c r="E66" s="215" t="s">
        <v>612</v>
      </c>
      <c r="F66" s="599" t="s">
        <v>665</v>
      </c>
      <c r="G66" s="619" t="s">
        <v>221</v>
      </c>
      <c r="H66" s="215" t="s">
        <v>474</v>
      </c>
      <c r="I66" s="221"/>
      <c r="J66" s="221"/>
      <c r="K66" s="221"/>
      <c r="L66" s="221"/>
      <c r="M66" s="188"/>
      <c r="N66" s="183" t="s">
        <v>12</v>
      </c>
      <c r="O66" s="598">
        <v>1</v>
      </c>
      <c r="P66" s="625">
        <v>620000</v>
      </c>
      <c r="Q66" s="183" t="s">
        <v>321</v>
      </c>
      <c r="R66" s="215" t="s">
        <v>475</v>
      </c>
      <c r="T66" s="579">
        <v>2460000</v>
      </c>
    </row>
    <row r="67" spans="1:20" ht="15.95" customHeight="1" x14ac:dyDescent="0.25">
      <c r="A67" s="597">
        <v>41</v>
      </c>
      <c r="B67" s="183" t="s">
        <v>563</v>
      </c>
      <c r="C67" s="215" t="s">
        <v>473</v>
      </c>
      <c r="D67" s="185" t="s">
        <v>105</v>
      </c>
      <c r="E67" s="215" t="s">
        <v>612</v>
      </c>
      <c r="F67" s="599" t="s">
        <v>665</v>
      </c>
      <c r="G67" s="619" t="s">
        <v>221</v>
      </c>
      <c r="H67" s="215" t="s">
        <v>474</v>
      </c>
      <c r="I67" s="221"/>
      <c r="J67" s="221"/>
      <c r="K67" s="221"/>
      <c r="L67" s="221"/>
      <c r="M67" s="188"/>
      <c r="N67" s="183" t="s">
        <v>12</v>
      </c>
      <c r="O67" s="598">
        <v>1</v>
      </c>
      <c r="P67" s="625">
        <v>620000</v>
      </c>
      <c r="Q67" s="183" t="s">
        <v>321</v>
      </c>
      <c r="R67" s="215" t="s">
        <v>475</v>
      </c>
      <c r="T67" s="579">
        <v>3997400</v>
      </c>
    </row>
    <row r="68" spans="1:20" ht="15.95" customHeight="1" x14ac:dyDescent="0.25">
      <c r="A68" s="597">
        <v>42</v>
      </c>
      <c r="B68" s="183" t="s">
        <v>564</v>
      </c>
      <c r="C68" s="215" t="s">
        <v>473</v>
      </c>
      <c r="D68" s="185" t="s">
        <v>101</v>
      </c>
      <c r="E68" s="215" t="s">
        <v>612</v>
      </c>
      <c r="F68" s="599" t="s">
        <v>665</v>
      </c>
      <c r="G68" s="619" t="s">
        <v>221</v>
      </c>
      <c r="H68" s="215" t="s">
        <v>474</v>
      </c>
      <c r="I68" s="221"/>
      <c r="J68" s="221"/>
      <c r="K68" s="221"/>
      <c r="L68" s="221"/>
      <c r="M68" s="188"/>
      <c r="N68" s="183" t="s">
        <v>12</v>
      </c>
      <c r="O68" s="598">
        <v>1</v>
      </c>
      <c r="P68" s="625">
        <v>620000</v>
      </c>
      <c r="Q68" s="183" t="s">
        <v>321</v>
      </c>
      <c r="R68" s="215" t="s">
        <v>475</v>
      </c>
      <c r="T68" s="579">
        <v>3997400</v>
      </c>
    </row>
    <row r="69" spans="1:20" ht="15.95" customHeight="1" x14ac:dyDescent="0.25">
      <c r="A69" s="597">
        <v>43</v>
      </c>
      <c r="B69" s="183" t="s">
        <v>565</v>
      </c>
      <c r="C69" s="215" t="s">
        <v>473</v>
      </c>
      <c r="D69" s="185" t="s">
        <v>100</v>
      </c>
      <c r="E69" s="215" t="s">
        <v>612</v>
      </c>
      <c r="F69" s="599" t="s">
        <v>665</v>
      </c>
      <c r="G69" s="619" t="s">
        <v>221</v>
      </c>
      <c r="H69" s="215" t="s">
        <v>474</v>
      </c>
      <c r="I69" s="221"/>
      <c r="J69" s="221"/>
      <c r="K69" s="221"/>
      <c r="L69" s="221"/>
      <c r="M69" s="188"/>
      <c r="N69" s="183" t="s">
        <v>12</v>
      </c>
      <c r="O69" s="598">
        <v>1</v>
      </c>
      <c r="P69" s="625">
        <v>620000</v>
      </c>
      <c r="Q69" s="183" t="s">
        <v>321</v>
      </c>
      <c r="R69" s="215" t="s">
        <v>475</v>
      </c>
      <c r="T69" s="579">
        <v>10000000</v>
      </c>
    </row>
    <row r="70" spans="1:20" ht="15.95" customHeight="1" x14ac:dyDescent="0.2">
      <c r="A70" s="597">
        <v>44</v>
      </c>
      <c r="B70" s="192" t="s">
        <v>81</v>
      </c>
      <c r="C70" s="211" t="s">
        <v>69</v>
      </c>
      <c r="D70" s="218" t="s">
        <v>101</v>
      </c>
      <c r="E70" s="226" t="s">
        <v>74</v>
      </c>
      <c r="F70" s="212"/>
      <c r="G70" s="186" t="s">
        <v>222</v>
      </c>
      <c r="H70" s="213">
        <v>38443</v>
      </c>
      <c r="I70" s="212"/>
      <c r="J70" s="212"/>
      <c r="K70" s="212"/>
      <c r="L70" s="212"/>
      <c r="M70" s="212"/>
      <c r="N70" s="192" t="s">
        <v>12</v>
      </c>
      <c r="O70" s="598">
        <v>1</v>
      </c>
      <c r="P70" s="461">
        <v>650000</v>
      </c>
      <c r="Q70" s="192" t="s">
        <v>322</v>
      </c>
      <c r="R70" s="216" t="s">
        <v>558</v>
      </c>
      <c r="T70" s="584">
        <v>68328000</v>
      </c>
    </row>
    <row r="71" spans="1:20" ht="15.95" customHeight="1" x14ac:dyDescent="0.2">
      <c r="A71" s="597">
        <v>45</v>
      </c>
      <c r="B71" s="183" t="s">
        <v>81</v>
      </c>
      <c r="C71" s="184" t="s">
        <v>69</v>
      </c>
      <c r="D71" s="218" t="s">
        <v>100</v>
      </c>
      <c r="E71" s="184" t="s">
        <v>74</v>
      </c>
      <c r="F71" s="188"/>
      <c r="G71" s="216" t="s">
        <v>222</v>
      </c>
      <c r="H71" s="187">
        <v>38808</v>
      </c>
      <c r="I71" s="188"/>
      <c r="J71" s="188"/>
      <c r="K71" s="188"/>
      <c r="L71" s="188"/>
      <c r="M71" s="188"/>
      <c r="N71" s="183" t="s">
        <v>12</v>
      </c>
      <c r="O71" s="598">
        <v>1</v>
      </c>
      <c r="P71" s="306">
        <v>650000</v>
      </c>
      <c r="Q71" s="192" t="s">
        <v>322</v>
      </c>
      <c r="R71" s="216" t="s">
        <v>557</v>
      </c>
      <c r="T71" s="584">
        <v>47955000</v>
      </c>
    </row>
    <row r="72" spans="1:20" ht="15.95" customHeight="1" x14ac:dyDescent="0.2">
      <c r="A72" s="597">
        <v>46</v>
      </c>
      <c r="B72" s="183" t="s">
        <v>88</v>
      </c>
      <c r="C72" s="184" t="s">
        <v>409</v>
      </c>
      <c r="D72" s="217" t="s">
        <v>97</v>
      </c>
      <c r="E72" s="184" t="s">
        <v>410</v>
      </c>
      <c r="F72" s="188"/>
      <c r="G72" s="216" t="s">
        <v>332</v>
      </c>
      <c r="H72" s="187">
        <v>38078</v>
      </c>
      <c r="I72" s="188"/>
      <c r="J72" s="188"/>
      <c r="K72" s="188"/>
      <c r="L72" s="188"/>
      <c r="M72" s="188"/>
      <c r="N72" s="183" t="s">
        <v>12</v>
      </c>
      <c r="O72" s="598">
        <v>1</v>
      </c>
      <c r="P72" s="306">
        <v>3400000</v>
      </c>
      <c r="Q72" s="183" t="s">
        <v>360</v>
      </c>
      <c r="R72" s="216" t="s">
        <v>566</v>
      </c>
      <c r="T72" s="579">
        <v>42681000</v>
      </c>
    </row>
    <row r="73" spans="1:20" ht="15.95" customHeight="1" x14ac:dyDescent="0.2">
      <c r="A73" s="597">
        <v>47</v>
      </c>
      <c r="B73" s="183" t="s">
        <v>88</v>
      </c>
      <c r="C73" s="184" t="s">
        <v>409</v>
      </c>
      <c r="D73" s="217" t="s">
        <v>98</v>
      </c>
      <c r="E73" s="184" t="s">
        <v>411</v>
      </c>
      <c r="F73" s="188"/>
      <c r="G73" s="216" t="s">
        <v>332</v>
      </c>
      <c r="H73" s="187">
        <v>38808</v>
      </c>
      <c r="I73" s="188"/>
      <c r="J73" s="188"/>
      <c r="K73" s="188"/>
      <c r="L73" s="188"/>
      <c r="M73" s="188"/>
      <c r="N73" s="183" t="s">
        <v>12</v>
      </c>
      <c r="O73" s="598">
        <v>1</v>
      </c>
      <c r="P73" s="306">
        <v>5407500</v>
      </c>
      <c r="Q73" s="183" t="s">
        <v>360</v>
      </c>
      <c r="R73" s="216" t="s">
        <v>566</v>
      </c>
      <c r="T73" s="587">
        <v>11593750</v>
      </c>
    </row>
    <row r="74" spans="1:20" ht="15.95" customHeight="1" x14ac:dyDescent="0.2">
      <c r="A74" s="597">
        <v>48</v>
      </c>
      <c r="B74" s="183" t="s">
        <v>88</v>
      </c>
      <c r="C74" s="184" t="s">
        <v>409</v>
      </c>
      <c r="D74" s="217" t="s">
        <v>99</v>
      </c>
      <c r="E74" s="184" t="s">
        <v>411</v>
      </c>
      <c r="F74" s="188"/>
      <c r="G74" s="216" t="s">
        <v>332</v>
      </c>
      <c r="H74" s="187">
        <v>38808</v>
      </c>
      <c r="I74" s="188"/>
      <c r="J74" s="188"/>
      <c r="K74" s="188"/>
      <c r="L74" s="188"/>
      <c r="M74" s="188"/>
      <c r="N74" s="183" t="s">
        <v>12</v>
      </c>
      <c r="O74" s="598">
        <v>1</v>
      </c>
      <c r="P74" s="306">
        <v>5407500</v>
      </c>
      <c r="Q74" s="183" t="s">
        <v>360</v>
      </c>
      <c r="R74" s="216" t="s">
        <v>566</v>
      </c>
      <c r="T74" s="579">
        <v>3850000</v>
      </c>
    </row>
    <row r="75" spans="1:20" ht="15.95" customHeight="1" x14ac:dyDescent="0.2">
      <c r="A75" s="597">
        <v>49</v>
      </c>
      <c r="B75" s="183" t="s">
        <v>88</v>
      </c>
      <c r="C75" s="184" t="s">
        <v>409</v>
      </c>
      <c r="D75" s="217" t="s">
        <v>96</v>
      </c>
      <c r="E75" s="184" t="s">
        <v>411</v>
      </c>
      <c r="F75" s="188"/>
      <c r="G75" s="216" t="s">
        <v>332</v>
      </c>
      <c r="H75" s="187">
        <v>40451</v>
      </c>
      <c r="I75" s="188"/>
      <c r="J75" s="188"/>
      <c r="K75" s="188"/>
      <c r="L75" s="188"/>
      <c r="M75" s="188"/>
      <c r="N75" s="183" t="s">
        <v>12</v>
      </c>
      <c r="O75" s="598">
        <v>1</v>
      </c>
      <c r="P75" s="306">
        <v>6412500</v>
      </c>
      <c r="Q75" s="183" t="s">
        <v>360</v>
      </c>
      <c r="R75" s="216" t="s">
        <v>566</v>
      </c>
      <c r="T75" s="579">
        <v>29450000</v>
      </c>
    </row>
    <row r="76" spans="1:20" ht="15.95" customHeight="1" x14ac:dyDescent="0.2">
      <c r="A76" s="597">
        <v>50</v>
      </c>
      <c r="B76" s="183" t="s">
        <v>88</v>
      </c>
      <c r="C76" s="184" t="s">
        <v>409</v>
      </c>
      <c r="D76" s="217" t="s">
        <v>105</v>
      </c>
      <c r="E76" s="184" t="s">
        <v>410</v>
      </c>
      <c r="F76" s="188"/>
      <c r="G76" s="216" t="s">
        <v>332</v>
      </c>
      <c r="H76" s="187">
        <v>40451</v>
      </c>
      <c r="I76" s="188"/>
      <c r="J76" s="188"/>
      <c r="K76" s="188"/>
      <c r="L76" s="188"/>
      <c r="M76" s="188"/>
      <c r="N76" s="183" t="s">
        <v>12</v>
      </c>
      <c r="O76" s="598">
        <v>1</v>
      </c>
      <c r="P76" s="306">
        <v>5850000</v>
      </c>
      <c r="Q76" s="183" t="s">
        <v>360</v>
      </c>
      <c r="R76" s="216" t="s">
        <v>566</v>
      </c>
      <c r="T76" s="579">
        <v>1500000</v>
      </c>
    </row>
    <row r="77" spans="1:20" ht="15.95" customHeight="1" x14ac:dyDescent="0.2">
      <c r="A77" s="597">
        <v>51</v>
      </c>
      <c r="B77" s="183" t="s">
        <v>88</v>
      </c>
      <c r="C77" s="184" t="s">
        <v>412</v>
      </c>
      <c r="D77" s="218" t="s">
        <v>101</v>
      </c>
      <c r="E77" s="184" t="s">
        <v>413</v>
      </c>
      <c r="F77" s="188"/>
      <c r="G77" s="216" t="s">
        <v>332</v>
      </c>
      <c r="H77" s="187">
        <v>41332</v>
      </c>
      <c r="I77" s="188"/>
      <c r="J77" s="188"/>
      <c r="K77" s="188"/>
      <c r="L77" s="188"/>
      <c r="M77" s="188"/>
      <c r="N77" s="183" t="s">
        <v>12</v>
      </c>
      <c r="O77" s="598">
        <v>1</v>
      </c>
      <c r="P77" s="306">
        <v>6790000</v>
      </c>
      <c r="Q77" s="183" t="s">
        <v>337</v>
      </c>
      <c r="R77" s="216" t="s">
        <v>566</v>
      </c>
    </row>
    <row r="78" spans="1:20" ht="15.95" customHeight="1" x14ac:dyDescent="0.25">
      <c r="A78" s="597">
        <v>52</v>
      </c>
      <c r="B78" s="183" t="s">
        <v>88</v>
      </c>
      <c r="C78" s="184" t="s">
        <v>567</v>
      </c>
      <c r="D78" s="218" t="s">
        <v>95</v>
      </c>
      <c r="E78" s="184" t="s">
        <v>414</v>
      </c>
      <c r="F78" s="188"/>
      <c r="G78" s="216" t="s">
        <v>332</v>
      </c>
      <c r="H78" s="187">
        <v>41940</v>
      </c>
      <c r="I78" s="188"/>
      <c r="J78" s="188"/>
      <c r="K78" s="188"/>
      <c r="L78" s="188"/>
      <c r="M78" s="188"/>
      <c r="N78" s="183" t="s">
        <v>12</v>
      </c>
      <c r="O78" s="598">
        <v>1</v>
      </c>
      <c r="P78" s="306">
        <v>8000000</v>
      </c>
      <c r="Q78" s="183" t="s">
        <v>337</v>
      </c>
      <c r="R78" s="216" t="s">
        <v>432</v>
      </c>
      <c r="T78" s="227">
        <f>SUM(T47:T77)</f>
        <v>438038300</v>
      </c>
    </row>
    <row r="79" spans="1:20" ht="15.95" customHeight="1" x14ac:dyDescent="0.2">
      <c r="A79" s="597">
        <v>53</v>
      </c>
      <c r="B79" s="183" t="s">
        <v>88</v>
      </c>
      <c r="C79" s="184" t="s">
        <v>412</v>
      </c>
      <c r="D79" s="218" t="s">
        <v>223</v>
      </c>
      <c r="E79" s="184" t="s">
        <v>415</v>
      </c>
      <c r="F79" s="188"/>
      <c r="G79" s="216" t="s">
        <v>332</v>
      </c>
      <c r="H79" s="187">
        <v>39448</v>
      </c>
      <c r="I79" s="188"/>
      <c r="J79" s="188"/>
      <c r="K79" s="188"/>
      <c r="L79" s="188"/>
      <c r="M79" s="188"/>
      <c r="N79" s="183" t="s">
        <v>12</v>
      </c>
      <c r="O79" s="598">
        <v>1</v>
      </c>
      <c r="P79" s="306">
        <v>5000000</v>
      </c>
      <c r="Q79" s="183" t="s">
        <v>337</v>
      </c>
      <c r="R79" s="216" t="s">
        <v>432</v>
      </c>
    </row>
    <row r="80" spans="1:20" ht="15.95" customHeight="1" x14ac:dyDescent="0.2">
      <c r="A80" s="597">
        <v>54</v>
      </c>
      <c r="B80" s="183" t="s">
        <v>88</v>
      </c>
      <c r="C80" s="184" t="s">
        <v>412</v>
      </c>
      <c r="D80" s="218" t="s">
        <v>224</v>
      </c>
      <c r="E80" s="184" t="s">
        <v>568</v>
      </c>
      <c r="F80" s="188"/>
      <c r="G80" s="216" t="s">
        <v>332</v>
      </c>
      <c r="H80" s="187">
        <v>39448</v>
      </c>
      <c r="I80" s="188"/>
      <c r="J80" s="188"/>
      <c r="K80" s="188"/>
      <c r="L80" s="188"/>
      <c r="M80" s="188"/>
      <c r="N80" s="183" t="s">
        <v>12</v>
      </c>
      <c r="O80" s="598">
        <v>1</v>
      </c>
      <c r="P80" s="306">
        <v>5500000</v>
      </c>
      <c r="Q80" s="183" t="s">
        <v>337</v>
      </c>
      <c r="R80" s="216" t="s">
        <v>432</v>
      </c>
    </row>
    <row r="81" spans="1:21" ht="15.95" customHeight="1" x14ac:dyDescent="0.2">
      <c r="A81" s="597">
        <v>55</v>
      </c>
      <c r="B81" s="637" t="s">
        <v>88</v>
      </c>
      <c r="C81" s="639" t="s">
        <v>151</v>
      </c>
      <c r="D81" s="630" t="s">
        <v>97</v>
      </c>
      <c r="E81" s="640" t="s">
        <v>152</v>
      </c>
      <c r="F81" s="211"/>
      <c r="G81" s="636"/>
      <c r="H81" s="638" t="s">
        <v>153</v>
      </c>
      <c r="I81" s="249"/>
      <c r="J81" s="576"/>
      <c r="K81" s="576"/>
      <c r="L81" s="632"/>
      <c r="M81" s="249"/>
      <c r="N81" s="192" t="s">
        <v>12</v>
      </c>
      <c r="O81" s="598">
        <v>1</v>
      </c>
      <c r="P81" s="461">
        <v>6250000</v>
      </c>
      <c r="Q81" s="633" t="s">
        <v>322</v>
      </c>
      <c r="R81" s="186" t="s">
        <v>338</v>
      </c>
    </row>
    <row r="82" spans="1:21" ht="15.95" customHeight="1" x14ac:dyDescent="0.3">
      <c r="A82" s="597">
        <v>56</v>
      </c>
      <c r="B82" s="183" t="s">
        <v>88</v>
      </c>
      <c r="C82" s="215" t="s">
        <v>412</v>
      </c>
      <c r="D82" s="185" t="s">
        <v>609</v>
      </c>
      <c r="E82" s="215" t="s">
        <v>477</v>
      </c>
      <c r="F82" s="599" t="s">
        <v>666</v>
      </c>
      <c r="G82" s="215" t="s">
        <v>669</v>
      </c>
      <c r="H82" s="215" t="s">
        <v>478</v>
      </c>
      <c r="I82" s="221"/>
      <c r="J82" s="221"/>
      <c r="K82" s="221"/>
      <c r="L82" s="221"/>
      <c r="M82" s="188"/>
      <c r="N82" s="183" t="s">
        <v>12</v>
      </c>
      <c r="O82" s="598">
        <v>1</v>
      </c>
      <c r="P82" s="625">
        <v>2500000</v>
      </c>
      <c r="Q82" s="183" t="s">
        <v>321</v>
      </c>
      <c r="R82" s="215" t="s">
        <v>475</v>
      </c>
      <c r="U82" s="219"/>
    </row>
    <row r="83" spans="1:21" ht="15.95" customHeight="1" x14ac:dyDescent="0.3">
      <c r="A83" s="597">
        <v>57</v>
      </c>
      <c r="B83" s="183" t="s">
        <v>88</v>
      </c>
      <c r="C83" s="215" t="s">
        <v>412</v>
      </c>
      <c r="D83" s="185" t="s">
        <v>394</v>
      </c>
      <c r="E83" s="215" t="s">
        <v>477</v>
      </c>
      <c r="F83" s="599" t="s">
        <v>666</v>
      </c>
      <c r="G83" s="215" t="s">
        <v>669</v>
      </c>
      <c r="H83" s="215" t="s">
        <v>478</v>
      </c>
      <c r="I83" s="221"/>
      <c r="J83" s="221"/>
      <c r="K83" s="221"/>
      <c r="L83" s="221"/>
      <c r="M83" s="188"/>
      <c r="N83" s="183" t="s">
        <v>12</v>
      </c>
      <c r="O83" s="598">
        <v>1</v>
      </c>
      <c r="P83" s="625">
        <v>2500000</v>
      </c>
      <c r="Q83" s="183" t="s">
        <v>321</v>
      </c>
      <c r="R83" s="215" t="s">
        <v>475</v>
      </c>
      <c r="U83" s="219"/>
    </row>
    <row r="84" spans="1:21" ht="15.95" customHeight="1" x14ac:dyDescent="0.3">
      <c r="A84" s="597">
        <v>58</v>
      </c>
      <c r="B84" s="183" t="s">
        <v>88</v>
      </c>
      <c r="C84" s="215" t="s">
        <v>481</v>
      </c>
      <c r="D84" s="185" t="s">
        <v>395</v>
      </c>
      <c r="E84" s="215" t="s">
        <v>477</v>
      </c>
      <c r="F84" s="599" t="s">
        <v>666</v>
      </c>
      <c r="G84" s="215" t="s">
        <v>670</v>
      </c>
      <c r="H84" s="215" t="s">
        <v>482</v>
      </c>
      <c r="I84" s="221"/>
      <c r="J84" s="221"/>
      <c r="K84" s="221"/>
      <c r="L84" s="221"/>
      <c r="M84" s="599"/>
      <c r="N84" s="183" t="s">
        <v>12</v>
      </c>
      <c r="O84" s="598">
        <v>1</v>
      </c>
      <c r="P84" s="625">
        <v>5407500</v>
      </c>
      <c r="Q84" s="185" t="s">
        <v>360</v>
      </c>
      <c r="R84" s="215" t="s">
        <v>475</v>
      </c>
      <c r="U84" s="219"/>
    </row>
    <row r="85" spans="1:21" ht="15.95" customHeight="1" x14ac:dyDescent="0.3">
      <c r="A85" s="597">
        <v>59</v>
      </c>
      <c r="B85" s="183" t="s">
        <v>88</v>
      </c>
      <c r="C85" s="215" t="s">
        <v>412</v>
      </c>
      <c r="D85" s="185" t="s">
        <v>396</v>
      </c>
      <c r="E85" s="215" t="s">
        <v>538</v>
      </c>
      <c r="F85" s="599" t="s">
        <v>667</v>
      </c>
      <c r="G85" s="215" t="s">
        <v>332</v>
      </c>
      <c r="H85" s="215" t="s">
        <v>539</v>
      </c>
      <c r="I85" s="221"/>
      <c r="J85" s="221"/>
      <c r="K85" s="221"/>
      <c r="L85" s="221"/>
      <c r="M85" s="221"/>
      <c r="N85" s="183" t="s">
        <v>12</v>
      </c>
      <c r="O85" s="598">
        <v>1</v>
      </c>
      <c r="P85" s="625">
        <v>7535000</v>
      </c>
      <c r="Q85" s="185" t="s">
        <v>517</v>
      </c>
      <c r="R85" s="215" t="s">
        <v>475</v>
      </c>
      <c r="U85" s="219"/>
    </row>
    <row r="86" spans="1:21" ht="15.95" customHeight="1" x14ac:dyDescent="0.3">
      <c r="A86" s="597">
        <v>60</v>
      </c>
      <c r="B86" s="183" t="s">
        <v>88</v>
      </c>
      <c r="C86" s="215" t="s">
        <v>412</v>
      </c>
      <c r="D86" s="185" t="s">
        <v>397</v>
      </c>
      <c r="E86" s="215" t="s">
        <v>538</v>
      </c>
      <c r="F86" s="599" t="s">
        <v>668</v>
      </c>
      <c r="G86" s="215" t="s">
        <v>332</v>
      </c>
      <c r="H86" s="215" t="s">
        <v>540</v>
      </c>
      <c r="I86" s="221"/>
      <c r="J86" s="221"/>
      <c r="K86" s="221"/>
      <c r="L86" s="221"/>
      <c r="M86" s="185"/>
      <c r="N86" s="183" t="s">
        <v>12</v>
      </c>
      <c r="O86" s="598">
        <v>1</v>
      </c>
      <c r="P86" s="625">
        <v>7496500</v>
      </c>
      <c r="Q86" s="183" t="s">
        <v>321</v>
      </c>
      <c r="R86" s="215" t="s">
        <v>475</v>
      </c>
      <c r="U86" s="219"/>
    </row>
    <row r="87" spans="1:21" ht="15.95" customHeight="1" x14ac:dyDescent="0.3">
      <c r="A87" s="597">
        <v>61</v>
      </c>
      <c r="B87" s="183" t="s">
        <v>569</v>
      </c>
      <c r="C87" s="184" t="s">
        <v>70</v>
      </c>
      <c r="D87" s="217" t="s">
        <v>99</v>
      </c>
      <c r="E87" s="184" t="s">
        <v>109</v>
      </c>
      <c r="F87" s="188"/>
      <c r="G87" s="216" t="s">
        <v>332</v>
      </c>
      <c r="H87" s="213">
        <v>38443</v>
      </c>
      <c r="I87" s="188"/>
      <c r="J87" s="188"/>
      <c r="K87" s="188"/>
      <c r="L87" s="188"/>
      <c r="M87" s="188"/>
      <c r="N87" s="183" t="s">
        <v>12</v>
      </c>
      <c r="O87" s="598">
        <v>1</v>
      </c>
      <c r="P87" s="306">
        <v>595000</v>
      </c>
      <c r="Q87" s="183" t="s">
        <v>337</v>
      </c>
      <c r="R87" s="216" t="s">
        <v>338</v>
      </c>
      <c r="U87" s="219"/>
    </row>
    <row r="88" spans="1:21" ht="15.95" customHeight="1" x14ac:dyDescent="0.2">
      <c r="A88" s="597">
        <v>62</v>
      </c>
      <c r="B88" s="637" t="s">
        <v>83</v>
      </c>
      <c r="C88" s="629" t="s">
        <v>70</v>
      </c>
      <c r="D88" s="630" t="s">
        <v>98</v>
      </c>
      <c r="E88" s="640" t="s">
        <v>109</v>
      </c>
      <c r="F88" s="211"/>
      <c r="G88" s="636"/>
      <c r="H88" s="187">
        <v>38808</v>
      </c>
      <c r="I88" s="249"/>
      <c r="J88" s="576"/>
      <c r="K88" s="576"/>
      <c r="L88" s="632"/>
      <c r="M88" s="249"/>
      <c r="N88" s="192" t="s">
        <v>12</v>
      </c>
      <c r="O88" s="598">
        <v>1</v>
      </c>
      <c r="P88" s="461">
        <v>595000</v>
      </c>
      <c r="Q88" s="633" t="s">
        <v>322</v>
      </c>
      <c r="R88" s="216" t="s">
        <v>338</v>
      </c>
    </row>
    <row r="89" spans="1:21" ht="15.95" customHeight="1" x14ac:dyDescent="0.2">
      <c r="A89" s="597">
        <v>63</v>
      </c>
      <c r="B89" s="183" t="s">
        <v>241</v>
      </c>
      <c r="C89" s="184" t="s">
        <v>416</v>
      </c>
      <c r="D89" s="217" t="s">
        <v>97</v>
      </c>
      <c r="E89" s="184" t="s">
        <v>570</v>
      </c>
      <c r="F89" s="188"/>
      <c r="G89" s="216" t="s">
        <v>332</v>
      </c>
      <c r="H89" s="187">
        <v>38078</v>
      </c>
      <c r="I89" s="188"/>
      <c r="J89" s="188"/>
      <c r="K89" s="188"/>
      <c r="L89" s="188"/>
      <c r="M89" s="188"/>
      <c r="N89" s="183" t="s">
        <v>12</v>
      </c>
      <c r="O89" s="598">
        <v>1</v>
      </c>
      <c r="P89" s="306">
        <v>4160000</v>
      </c>
      <c r="Q89" s="183" t="s">
        <v>337</v>
      </c>
      <c r="R89" s="216" t="s">
        <v>338</v>
      </c>
    </row>
    <row r="90" spans="1:21" ht="15.95" customHeight="1" x14ac:dyDescent="0.2">
      <c r="A90" s="597">
        <v>64</v>
      </c>
      <c r="B90" s="637" t="s">
        <v>241</v>
      </c>
      <c r="C90" s="629" t="s">
        <v>242</v>
      </c>
      <c r="D90" s="630" t="s">
        <v>97</v>
      </c>
      <c r="E90" s="641" t="s">
        <v>249</v>
      </c>
      <c r="F90" s="211"/>
      <c r="G90" s="636"/>
      <c r="H90" s="187">
        <v>38808</v>
      </c>
      <c r="I90" s="249"/>
      <c r="J90" s="576"/>
      <c r="K90" s="576"/>
      <c r="L90" s="632"/>
      <c r="M90" s="249"/>
      <c r="N90" s="642" t="s">
        <v>289</v>
      </c>
      <c r="O90" s="598">
        <v>1</v>
      </c>
      <c r="P90" s="461">
        <v>4417273</v>
      </c>
      <c r="Q90" s="633" t="s">
        <v>321</v>
      </c>
      <c r="R90" s="186" t="s">
        <v>728</v>
      </c>
    </row>
    <row r="91" spans="1:21" ht="15.95" customHeight="1" x14ac:dyDescent="0.2">
      <c r="A91" s="597">
        <v>65</v>
      </c>
      <c r="B91" s="637" t="s">
        <v>243</v>
      </c>
      <c r="C91" s="639" t="s">
        <v>244</v>
      </c>
      <c r="D91" s="630" t="s">
        <v>97</v>
      </c>
      <c r="E91" s="640" t="s">
        <v>661</v>
      </c>
      <c r="F91" s="211"/>
      <c r="G91" s="636"/>
      <c r="H91" s="187">
        <v>38808</v>
      </c>
      <c r="I91" s="249"/>
      <c r="J91" s="576"/>
      <c r="K91" s="576"/>
      <c r="L91" s="632"/>
      <c r="M91" s="249"/>
      <c r="N91" s="642" t="s">
        <v>289</v>
      </c>
      <c r="O91" s="598">
        <v>1</v>
      </c>
      <c r="P91" s="461">
        <v>5000000</v>
      </c>
      <c r="Q91" s="633" t="s">
        <v>321</v>
      </c>
      <c r="R91" s="186" t="s">
        <v>728</v>
      </c>
    </row>
    <row r="92" spans="1:21" ht="15.95" customHeight="1" x14ac:dyDescent="0.2">
      <c r="A92" s="597">
        <v>66</v>
      </c>
      <c r="B92" s="183" t="s">
        <v>417</v>
      </c>
      <c r="C92" s="184" t="s">
        <v>418</v>
      </c>
      <c r="D92" s="217" t="s">
        <v>97</v>
      </c>
      <c r="E92" s="184" t="s">
        <v>419</v>
      </c>
      <c r="F92" s="188"/>
      <c r="G92" s="216" t="s">
        <v>332</v>
      </c>
      <c r="H92" s="187">
        <v>35156</v>
      </c>
      <c r="I92" s="188"/>
      <c r="J92" s="188"/>
      <c r="K92" s="188"/>
      <c r="L92" s="188"/>
      <c r="M92" s="188"/>
      <c r="N92" s="183" t="s">
        <v>12</v>
      </c>
      <c r="O92" s="598">
        <v>1</v>
      </c>
      <c r="P92" s="306">
        <v>700000</v>
      </c>
      <c r="Q92" s="183" t="s">
        <v>337</v>
      </c>
      <c r="R92" s="216" t="s">
        <v>338</v>
      </c>
    </row>
    <row r="93" spans="1:21" ht="15.95" customHeight="1" x14ac:dyDescent="0.2">
      <c r="A93" s="597">
        <v>67</v>
      </c>
      <c r="B93" s="183" t="s">
        <v>90</v>
      </c>
      <c r="C93" s="184" t="s">
        <v>420</v>
      </c>
      <c r="D93" s="217" t="s">
        <v>96</v>
      </c>
      <c r="E93" s="184" t="s">
        <v>8</v>
      </c>
      <c r="F93" s="188"/>
      <c r="G93" s="216" t="s">
        <v>222</v>
      </c>
      <c r="H93" s="187">
        <v>40451</v>
      </c>
      <c r="I93" s="188"/>
      <c r="J93" s="188"/>
      <c r="K93" s="188"/>
      <c r="L93" s="188"/>
      <c r="M93" s="188"/>
      <c r="N93" s="183" t="s">
        <v>12</v>
      </c>
      <c r="O93" s="598">
        <v>1</v>
      </c>
      <c r="P93" s="306">
        <v>1925000</v>
      </c>
      <c r="Q93" s="183" t="s">
        <v>360</v>
      </c>
      <c r="R93" s="216" t="s">
        <v>338</v>
      </c>
    </row>
    <row r="94" spans="1:21" ht="15.95" customHeight="1" x14ac:dyDescent="0.2">
      <c r="A94" s="597">
        <v>68</v>
      </c>
      <c r="B94" s="183" t="s">
        <v>90</v>
      </c>
      <c r="C94" s="184" t="s">
        <v>420</v>
      </c>
      <c r="D94" s="217" t="s">
        <v>105</v>
      </c>
      <c r="E94" s="184" t="s">
        <v>8</v>
      </c>
      <c r="F94" s="188"/>
      <c r="G94" s="216" t="s">
        <v>222</v>
      </c>
      <c r="H94" s="187">
        <v>41078</v>
      </c>
      <c r="I94" s="188"/>
      <c r="J94" s="188"/>
      <c r="K94" s="188"/>
      <c r="L94" s="188"/>
      <c r="M94" s="188"/>
      <c r="N94" s="183" t="s">
        <v>12</v>
      </c>
      <c r="O94" s="598">
        <v>1</v>
      </c>
      <c r="P94" s="306">
        <v>1150000</v>
      </c>
      <c r="Q94" s="183" t="s">
        <v>360</v>
      </c>
      <c r="R94" s="216" t="s">
        <v>338</v>
      </c>
    </row>
    <row r="95" spans="1:21" ht="15.95" customHeight="1" x14ac:dyDescent="0.2">
      <c r="A95" s="597">
        <v>69</v>
      </c>
      <c r="B95" s="183" t="s">
        <v>571</v>
      </c>
      <c r="C95" s="184" t="s">
        <v>420</v>
      </c>
      <c r="D95" s="217" t="s">
        <v>101</v>
      </c>
      <c r="E95" s="184" t="s">
        <v>8</v>
      </c>
      <c r="F95" s="188"/>
      <c r="G95" s="216" t="s">
        <v>222</v>
      </c>
      <c r="H95" s="187">
        <v>41078</v>
      </c>
      <c r="I95" s="188"/>
      <c r="J95" s="188"/>
      <c r="K95" s="188"/>
      <c r="L95" s="188"/>
      <c r="M95" s="188"/>
      <c r="N95" s="183" t="s">
        <v>12</v>
      </c>
      <c r="O95" s="598">
        <v>1</v>
      </c>
      <c r="P95" s="306">
        <v>1150000</v>
      </c>
      <c r="Q95" s="183" t="s">
        <v>360</v>
      </c>
      <c r="R95" s="216" t="s">
        <v>338</v>
      </c>
    </row>
    <row r="96" spans="1:21" ht="15.95" customHeight="1" x14ac:dyDescent="0.2">
      <c r="A96" s="597">
        <v>70</v>
      </c>
      <c r="B96" s="183" t="s">
        <v>90</v>
      </c>
      <c r="C96" s="184" t="s">
        <v>420</v>
      </c>
      <c r="D96" s="217" t="s">
        <v>100</v>
      </c>
      <c r="E96" s="184" t="s">
        <v>8</v>
      </c>
      <c r="F96" s="188"/>
      <c r="G96" s="216" t="s">
        <v>222</v>
      </c>
      <c r="H96" s="187">
        <v>41904</v>
      </c>
      <c r="I96" s="188"/>
      <c r="J96" s="188"/>
      <c r="K96" s="188"/>
      <c r="L96" s="188"/>
      <c r="M96" s="188"/>
      <c r="N96" s="183" t="s">
        <v>12</v>
      </c>
      <c r="O96" s="598">
        <v>1</v>
      </c>
      <c r="P96" s="306">
        <v>1996500</v>
      </c>
      <c r="Q96" s="183" t="s">
        <v>360</v>
      </c>
      <c r="R96" s="216" t="s">
        <v>338</v>
      </c>
    </row>
    <row r="97" spans="1:21" ht="15.95" customHeight="1" x14ac:dyDescent="0.2">
      <c r="A97" s="597">
        <v>71</v>
      </c>
      <c r="B97" s="183" t="s">
        <v>571</v>
      </c>
      <c r="C97" s="184" t="s">
        <v>420</v>
      </c>
      <c r="D97" s="217" t="s">
        <v>95</v>
      </c>
      <c r="E97" s="184" t="s">
        <v>8</v>
      </c>
      <c r="F97" s="188"/>
      <c r="G97" s="216" t="s">
        <v>222</v>
      </c>
      <c r="H97" s="187">
        <v>41904</v>
      </c>
      <c r="I97" s="188"/>
      <c r="J97" s="188"/>
      <c r="K97" s="188"/>
      <c r="L97" s="188"/>
      <c r="M97" s="188"/>
      <c r="N97" s="183" t="s">
        <v>12</v>
      </c>
      <c r="O97" s="598">
        <v>1</v>
      </c>
      <c r="P97" s="306">
        <v>1996500</v>
      </c>
      <c r="Q97" s="183" t="s">
        <v>337</v>
      </c>
      <c r="R97" s="216" t="s">
        <v>338</v>
      </c>
    </row>
    <row r="98" spans="1:21" ht="15.95" customHeight="1" x14ac:dyDescent="0.25">
      <c r="A98" s="597">
        <v>72</v>
      </c>
      <c r="B98" s="183" t="s">
        <v>90</v>
      </c>
      <c r="C98" s="184" t="s">
        <v>420</v>
      </c>
      <c r="D98" s="217" t="s">
        <v>223</v>
      </c>
      <c r="E98" s="184" t="s">
        <v>8</v>
      </c>
      <c r="F98" s="188"/>
      <c r="G98" s="216" t="s">
        <v>222</v>
      </c>
      <c r="H98" s="187">
        <v>42261</v>
      </c>
      <c r="I98" s="188"/>
      <c r="J98" s="188"/>
      <c r="K98" s="188"/>
      <c r="L98" s="188"/>
      <c r="M98" s="188"/>
      <c r="N98" s="183" t="s">
        <v>12</v>
      </c>
      <c r="O98" s="598">
        <v>1</v>
      </c>
      <c r="P98" s="306">
        <v>2215000</v>
      </c>
      <c r="Q98" s="183" t="s">
        <v>337</v>
      </c>
      <c r="R98" s="216" t="s">
        <v>338</v>
      </c>
      <c r="T98" s="228" t="s">
        <v>594</v>
      </c>
    </row>
    <row r="99" spans="1:21" ht="15.95" customHeight="1" x14ac:dyDescent="0.2">
      <c r="A99" s="597">
        <v>73</v>
      </c>
      <c r="B99" s="183" t="s">
        <v>571</v>
      </c>
      <c r="C99" s="184" t="s">
        <v>420</v>
      </c>
      <c r="D99" s="217" t="s">
        <v>224</v>
      </c>
      <c r="E99" s="184" t="s">
        <v>8</v>
      </c>
      <c r="F99" s="188"/>
      <c r="G99" s="216" t="s">
        <v>222</v>
      </c>
      <c r="H99" s="187">
        <v>42261</v>
      </c>
      <c r="I99" s="188"/>
      <c r="J99" s="188"/>
      <c r="K99" s="188"/>
      <c r="L99" s="188"/>
      <c r="M99" s="188"/>
      <c r="N99" s="183" t="s">
        <v>12</v>
      </c>
      <c r="O99" s="598">
        <v>1</v>
      </c>
      <c r="P99" s="306">
        <v>2215000</v>
      </c>
      <c r="Q99" s="183" t="s">
        <v>360</v>
      </c>
      <c r="R99" s="216" t="s">
        <v>338</v>
      </c>
    </row>
    <row r="100" spans="1:21" ht="15.95" customHeight="1" x14ac:dyDescent="0.2">
      <c r="A100" s="597">
        <v>74</v>
      </c>
      <c r="B100" s="183" t="s">
        <v>90</v>
      </c>
      <c r="C100" s="184" t="s">
        <v>94</v>
      </c>
      <c r="D100" s="217" t="s">
        <v>102</v>
      </c>
      <c r="E100" s="184" t="s">
        <v>8</v>
      </c>
      <c r="F100" s="188"/>
      <c r="G100" s="216" t="s">
        <v>222</v>
      </c>
      <c r="H100" s="187">
        <v>42510</v>
      </c>
      <c r="I100" s="188"/>
      <c r="J100" s="188"/>
      <c r="K100" s="188"/>
      <c r="L100" s="188"/>
      <c r="M100" s="188"/>
      <c r="N100" s="183" t="s">
        <v>12</v>
      </c>
      <c r="O100" s="598">
        <v>1</v>
      </c>
      <c r="P100" s="306">
        <v>1910000</v>
      </c>
      <c r="Q100" s="183" t="s">
        <v>360</v>
      </c>
      <c r="R100" s="216" t="s">
        <v>338</v>
      </c>
    </row>
    <row r="101" spans="1:21" ht="15.95" customHeight="1" x14ac:dyDescent="0.2">
      <c r="A101" s="597">
        <v>75</v>
      </c>
      <c r="B101" s="183" t="s">
        <v>91</v>
      </c>
      <c r="C101" s="184" t="s">
        <v>94</v>
      </c>
      <c r="D101" s="217" t="s">
        <v>106</v>
      </c>
      <c r="E101" s="184" t="s">
        <v>8</v>
      </c>
      <c r="F101" s="188"/>
      <c r="G101" s="216" t="s">
        <v>222</v>
      </c>
      <c r="H101" s="187">
        <v>42510</v>
      </c>
      <c r="I101" s="188"/>
      <c r="J101" s="188"/>
      <c r="K101" s="188"/>
      <c r="L101" s="188"/>
      <c r="M101" s="188"/>
      <c r="N101" s="183" t="s">
        <v>12</v>
      </c>
      <c r="O101" s="598">
        <v>1</v>
      </c>
      <c r="P101" s="306">
        <v>1910000</v>
      </c>
      <c r="Q101" s="183" t="s">
        <v>360</v>
      </c>
      <c r="R101" s="216" t="s">
        <v>338</v>
      </c>
    </row>
    <row r="102" spans="1:21" ht="15.95" customHeight="1" x14ac:dyDescent="0.2">
      <c r="A102" s="597">
        <v>76</v>
      </c>
      <c r="B102" s="183" t="s">
        <v>91</v>
      </c>
      <c r="C102" s="184" t="s">
        <v>94</v>
      </c>
      <c r="D102" s="217" t="s">
        <v>227</v>
      </c>
      <c r="E102" s="184" t="s">
        <v>8</v>
      </c>
      <c r="F102" s="188"/>
      <c r="G102" s="216" t="s">
        <v>222</v>
      </c>
      <c r="H102" s="187">
        <v>42929</v>
      </c>
      <c r="I102" s="188"/>
      <c r="J102" s="188"/>
      <c r="K102" s="188"/>
      <c r="L102" s="188"/>
      <c r="M102" s="188"/>
      <c r="N102" s="183" t="s">
        <v>12</v>
      </c>
      <c r="O102" s="598">
        <v>1</v>
      </c>
      <c r="P102" s="306">
        <v>2430000</v>
      </c>
      <c r="Q102" s="183" t="s">
        <v>337</v>
      </c>
      <c r="R102" s="216" t="s">
        <v>338</v>
      </c>
    </row>
    <row r="103" spans="1:21" ht="15.95" customHeight="1" x14ac:dyDescent="0.2">
      <c r="A103" s="597">
        <v>77</v>
      </c>
      <c r="B103" s="183" t="s">
        <v>91</v>
      </c>
      <c r="C103" s="184" t="s">
        <v>94</v>
      </c>
      <c r="D103" s="217" t="s">
        <v>107</v>
      </c>
      <c r="E103" s="184" t="s">
        <v>8</v>
      </c>
      <c r="F103" s="188"/>
      <c r="G103" s="216" t="s">
        <v>222</v>
      </c>
      <c r="H103" s="187">
        <v>42929</v>
      </c>
      <c r="I103" s="188"/>
      <c r="J103" s="188"/>
      <c r="K103" s="188"/>
      <c r="L103" s="188"/>
      <c r="M103" s="188"/>
      <c r="N103" s="183" t="s">
        <v>12</v>
      </c>
      <c r="O103" s="598">
        <v>1</v>
      </c>
      <c r="P103" s="306">
        <v>2430000</v>
      </c>
      <c r="Q103" s="183" t="s">
        <v>337</v>
      </c>
      <c r="R103" s="216" t="s">
        <v>338</v>
      </c>
    </row>
    <row r="104" spans="1:21" ht="15.95" customHeight="1" x14ac:dyDescent="0.25">
      <c r="A104" s="597">
        <v>78</v>
      </c>
      <c r="B104" s="183" t="s">
        <v>90</v>
      </c>
      <c r="C104" s="599" t="s">
        <v>420</v>
      </c>
      <c r="D104" s="185" t="s">
        <v>97</v>
      </c>
      <c r="E104" s="215" t="s">
        <v>479</v>
      </c>
      <c r="F104" s="599" t="s">
        <v>671</v>
      </c>
      <c r="G104" s="215" t="s">
        <v>332</v>
      </c>
      <c r="H104" s="215" t="s">
        <v>480</v>
      </c>
      <c r="I104" s="221"/>
      <c r="J104" s="221"/>
      <c r="K104" s="221"/>
      <c r="L104" s="221"/>
      <c r="M104" s="599"/>
      <c r="N104" s="183" t="s">
        <v>12</v>
      </c>
      <c r="O104" s="598">
        <v>1</v>
      </c>
      <c r="P104" s="625">
        <v>1168750</v>
      </c>
      <c r="Q104" s="185" t="s">
        <v>360</v>
      </c>
      <c r="R104" s="215" t="s">
        <v>475</v>
      </c>
    </row>
    <row r="105" spans="1:21" ht="15.95" customHeight="1" x14ac:dyDescent="0.25">
      <c r="A105" s="597">
        <v>79</v>
      </c>
      <c r="B105" s="183" t="s">
        <v>500</v>
      </c>
      <c r="C105" s="599" t="s">
        <v>420</v>
      </c>
      <c r="D105" s="185" t="s">
        <v>98</v>
      </c>
      <c r="E105" s="215" t="s">
        <v>498</v>
      </c>
      <c r="F105" s="599" t="s">
        <v>672</v>
      </c>
      <c r="G105" s="215" t="s">
        <v>332</v>
      </c>
      <c r="H105" s="215" t="s">
        <v>499</v>
      </c>
      <c r="I105" s="221"/>
      <c r="J105" s="221"/>
      <c r="K105" s="221"/>
      <c r="L105" s="221"/>
      <c r="M105" s="599"/>
      <c r="N105" s="183" t="s">
        <v>12</v>
      </c>
      <c r="O105" s="598">
        <v>1</v>
      </c>
      <c r="P105" s="625">
        <v>13000000</v>
      </c>
      <c r="Q105" s="183" t="s">
        <v>321</v>
      </c>
      <c r="R105" s="215" t="s">
        <v>475</v>
      </c>
    </row>
    <row r="106" spans="1:21" ht="15.95" customHeight="1" x14ac:dyDescent="0.25">
      <c r="A106" s="597">
        <v>80</v>
      </c>
      <c r="B106" s="192" t="s">
        <v>516</v>
      </c>
      <c r="C106" s="591" t="s">
        <v>514</v>
      </c>
      <c r="D106" s="185" t="s">
        <v>99</v>
      </c>
      <c r="E106" s="590" t="s">
        <v>515</v>
      </c>
      <c r="F106" s="591" t="s">
        <v>673</v>
      </c>
      <c r="G106" s="590" t="s">
        <v>332</v>
      </c>
      <c r="H106" s="590" t="s">
        <v>506</v>
      </c>
      <c r="I106" s="221"/>
      <c r="J106" s="221"/>
      <c r="K106" s="221"/>
      <c r="L106" s="221"/>
      <c r="M106" s="221"/>
      <c r="N106" s="183" t="s">
        <v>12</v>
      </c>
      <c r="O106" s="598">
        <v>1</v>
      </c>
      <c r="P106" s="625">
        <v>1980000</v>
      </c>
      <c r="Q106" s="609" t="s">
        <v>517</v>
      </c>
      <c r="R106" s="215" t="s">
        <v>475</v>
      </c>
      <c r="U106" s="579"/>
    </row>
    <row r="107" spans="1:21" ht="15.95" customHeight="1" x14ac:dyDescent="0.25">
      <c r="A107" s="597">
        <v>81</v>
      </c>
      <c r="B107" s="192" t="s">
        <v>516</v>
      </c>
      <c r="C107" s="591" t="s">
        <v>514</v>
      </c>
      <c r="D107" s="185" t="s">
        <v>96</v>
      </c>
      <c r="E107" s="590" t="s">
        <v>515</v>
      </c>
      <c r="F107" s="591" t="s">
        <v>673</v>
      </c>
      <c r="G107" s="590" t="s">
        <v>332</v>
      </c>
      <c r="H107" s="590" t="s">
        <v>506</v>
      </c>
      <c r="I107" s="221"/>
      <c r="J107" s="221"/>
      <c r="K107" s="221"/>
      <c r="L107" s="221"/>
      <c r="M107" s="221"/>
      <c r="N107" s="183" t="s">
        <v>12</v>
      </c>
      <c r="O107" s="598">
        <v>1</v>
      </c>
      <c r="P107" s="625">
        <v>1980000</v>
      </c>
      <c r="Q107" s="609" t="s">
        <v>517</v>
      </c>
      <c r="R107" s="215" t="s">
        <v>475</v>
      </c>
      <c r="U107" s="579"/>
    </row>
    <row r="108" spans="1:21" ht="15.95" customHeight="1" x14ac:dyDescent="0.25">
      <c r="A108" s="597">
        <v>82</v>
      </c>
      <c r="B108" s="192" t="s">
        <v>90</v>
      </c>
      <c r="C108" s="591" t="s">
        <v>94</v>
      </c>
      <c r="D108" s="185" t="s">
        <v>105</v>
      </c>
      <c r="E108" s="590" t="s">
        <v>518</v>
      </c>
      <c r="F108" s="591" t="s">
        <v>673</v>
      </c>
      <c r="G108" s="590" t="s">
        <v>332</v>
      </c>
      <c r="H108" s="590" t="s">
        <v>171</v>
      </c>
      <c r="I108" s="221"/>
      <c r="J108" s="221"/>
      <c r="K108" s="221"/>
      <c r="L108" s="221"/>
      <c r="M108" s="599"/>
      <c r="N108" s="183" t="s">
        <v>12</v>
      </c>
      <c r="O108" s="598">
        <v>1</v>
      </c>
      <c r="P108" s="625">
        <v>1150000</v>
      </c>
      <c r="Q108" s="185" t="s">
        <v>360</v>
      </c>
      <c r="R108" s="215" t="s">
        <v>475</v>
      </c>
      <c r="U108" s="579"/>
    </row>
    <row r="109" spans="1:21" ht="15.95" customHeight="1" x14ac:dyDescent="0.25">
      <c r="A109" s="597">
        <v>83</v>
      </c>
      <c r="B109" s="192" t="s">
        <v>90</v>
      </c>
      <c r="C109" s="591" t="s">
        <v>94</v>
      </c>
      <c r="D109" s="185" t="s">
        <v>101</v>
      </c>
      <c r="E109" s="590" t="s">
        <v>518</v>
      </c>
      <c r="F109" s="591" t="s">
        <v>673</v>
      </c>
      <c r="G109" s="590" t="s">
        <v>332</v>
      </c>
      <c r="H109" s="590" t="s">
        <v>171</v>
      </c>
      <c r="I109" s="221"/>
      <c r="J109" s="221"/>
      <c r="K109" s="221"/>
      <c r="L109" s="221"/>
      <c r="M109" s="599"/>
      <c r="N109" s="183" t="s">
        <v>12</v>
      </c>
      <c r="O109" s="598">
        <v>1</v>
      </c>
      <c r="P109" s="625">
        <v>1150000</v>
      </c>
      <c r="Q109" s="185" t="s">
        <v>360</v>
      </c>
      <c r="R109" s="215" t="s">
        <v>475</v>
      </c>
      <c r="U109" s="579"/>
    </row>
    <row r="110" spans="1:21" ht="15.95" customHeight="1" x14ac:dyDescent="0.2">
      <c r="A110" s="597">
        <v>84</v>
      </c>
      <c r="B110" s="589" t="s">
        <v>90</v>
      </c>
      <c r="C110" s="629" t="s">
        <v>94</v>
      </c>
      <c r="D110" s="630" t="s">
        <v>97</v>
      </c>
      <c r="E110" s="640" t="s">
        <v>8</v>
      </c>
      <c r="F110" s="211"/>
      <c r="G110" s="590" t="s">
        <v>332</v>
      </c>
      <c r="H110" s="628" t="s">
        <v>172</v>
      </c>
      <c r="I110" s="249"/>
      <c r="J110" s="576"/>
      <c r="K110" s="576"/>
      <c r="L110" s="632"/>
      <c r="M110" s="249"/>
      <c r="N110" s="192" t="s">
        <v>12</v>
      </c>
      <c r="O110" s="598">
        <v>1</v>
      </c>
      <c r="P110" s="461">
        <v>1910000</v>
      </c>
      <c r="Q110" s="633" t="s">
        <v>321</v>
      </c>
      <c r="R110" s="186" t="s">
        <v>338</v>
      </c>
    </row>
    <row r="111" spans="1:21" ht="15.95" customHeight="1" x14ac:dyDescent="0.2">
      <c r="A111" s="597">
        <v>85</v>
      </c>
      <c r="B111" s="589" t="s">
        <v>91</v>
      </c>
      <c r="C111" s="629" t="s">
        <v>94</v>
      </c>
      <c r="D111" s="630" t="s">
        <v>98</v>
      </c>
      <c r="E111" s="640" t="s">
        <v>8</v>
      </c>
      <c r="F111" s="211"/>
      <c r="G111" s="590" t="s">
        <v>332</v>
      </c>
      <c r="H111" s="628" t="s">
        <v>173</v>
      </c>
      <c r="I111" s="249"/>
      <c r="J111" s="576"/>
      <c r="K111" s="576"/>
      <c r="L111" s="632"/>
      <c r="M111" s="249"/>
      <c r="N111" s="192" t="s">
        <v>12</v>
      </c>
      <c r="O111" s="598">
        <v>1</v>
      </c>
      <c r="P111" s="461">
        <v>2430000</v>
      </c>
      <c r="Q111" s="633" t="s">
        <v>321</v>
      </c>
      <c r="R111" s="186" t="s">
        <v>338</v>
      </c>
    </row>
    <row r="112" spans="1:21" ht="15.95" customHeight="1" x14ac:dyDescent="0.25">
      <c r="A112" s="597">
        <v>86</v>
      </c>
      <c r="B112" s="192" t="s">
        <v>90</v>
      </c>
      <c r="C112" s="591" t="s">
        <v>501</v>
      </c>
      <c r="D112" s="630" t="s">
        <v>99</v>
      </c>
      <c r="E112" s="590" t="s">
        <v>502</v>
      </c>
      <c r="F112" s="599" t="s">
        <v>674</v>
      </c>
      <c r="G112" s="590" t="s">
        <v>332</v>
      </c>
      <c r="H112" s="590" t="s">
        <v>171</v>
      </c>
      <c r="I112" s="221"/>
      <c r="J112" s="221"/>
      <c r="K112" s="221"/>
      <c r="L112" s="221"/>
      <c r="M112" s="591"/>
      <c r="N112" s="183" t="s">
        <v>12</v>
      </c>
      <c r="O112" s="598">
        <v>1</v>
      </c>
      <c r="P112" s="644">
        <v>9600000</v>
      </c>
      <c r="Q112" s="192" t="s">
        <v>321</v>
      </c>
      <c r="R112" s="215" t="s">
        <v>475</v>
      </c>
      <c r="T112" s="229"/>
      <c r="U112" s="579"/>
    </row>
    <row r="113" spans="1:21" ht="15.95" customHeight="1" x14ac:dyDescent="0.25">
      <c r="A113" s="597">
        <v>87</v>
      </c>
      <c r="B113" s="192" t="s">
        <v>90</v>
      </c>
      <c r="C113" s="591" t="s">
        <v>501</v>
      </c>
      <c r="D113" s="630" t="s">
        <v>96</v>
      </c>
      <c r="E113" s="590" t="s">
        <v>502</v>
      </c>
      <c r="F113" s="599" t="s">
        <v>674</v>
      </c>
      <c r="G113" s="590" t="s">
        <v>332</v>
      </c>
      <c r="H113" s="590" t="s">
        <v>171</v>
      </c>
      <c r="I113" s="221"/>
      <c r="J113" s="221"/>
      <c r="K113" s="221"/>
      <c r="L113" s="221"/>
      <c r="M113" s="591"/>
      <c r="N113" s="183" t="s">
        <v>12</v>
      </c>
      <c r="O113" s="598">
        <v>1</v>
      </c>
      <c r="P113" s="644">
        <v>9600000</v>
      </c>
      <c r="Q113" s="192" t="s">
        <v>321</v>
      </c>
      <c r="R113" s="215" t="s">
        <v>475</v>
      </c>
      <c r="T113" s="229"/>
      <c r="U113" s="579"/>
    </row>
    <row r="114" spans="1:21" ht="15.95" customHeight="1" x14ac:dyDescent="0.25">
      <c r="A114" s="597">
        <v>88</v>
      </c>
      <c r="B114" s="192" t="s">
        <v>90</v>
      </c>
      <c r="C114" s="591" t="s">
        <v>501</v>
      </c>
      <c r="D114" s="630" t="s">
        <v>105</v>
      </c>
      <c r="E114" s="590" t="s">
        <v>503</v>
      </c>
      <c r="F114" s="599" t="s">
        <v>674</v>
      </c>
      <c r="G114" s="590" t="s">
        <v>332</v>
      </c>
      <c r="H114" s="590" t="s">
        <v>504</v>
      </c>
      <c r="I114" s="221"/>
      <c r="J114" s="221"/>
      <c r="K114" s="221"/>
      <c r="L114" s="221"/>
      <c r="M114" s="591"/>
      <c r="N114" s="183" t="s">
        <v>12</v>
      </c>
      <c r="O114" s="598">
        <v>1</v>
      </c>
      <c r="P114" s="644">
        <v>18150000</v>
      </c>
      <c r="Q114" s="597" t="s">
        <v>360</v>
      </c>
      <c r="R114" s="215" t="s">
        <v>475</v>
      </c>
    </row>
    <row r="115" spans="1:21" ht="15.95" customHeight="1" x14ac:dyDescent="0.25">
      <c r="A115" s="597">
        <v>89</v>
      </c>
      <c r="B115" s="192" t="s">
        <v>450</v>
      </c>
      <c r="C115" s="599" t="s">
        <v>572</v>
      </c>
      <c r="D115" s="185" t="s">
        <v>97</v>
      </c>
      <c r="E115" s="215" t="s">
        <v>505</v>
      </c>
      <c r="F115" s="599" t="s">
        <v>675</v>
      </c>
      <c r="G115" s="215" t="s">
        <v>222</v>
      </c>
      <c r="H115" s="215" t="s">
        <v>506</v>
      </c>
      <c r="I115" s="221"/>
      <c r="J115" s="221"/>
      <c r="K115" s="221"/>
      <c r="L115" s="221"/>
      <c r="M115" s="588"/>
      <c r="N115" s="183" t="s">
        <v>12</v>
      </c>
      <c r="O115" s="598">
        <v>1</v>
      </c>
      <c r="P115" s="625">
        <v>1475000</v>
      </c>
      <c r="Q115" s="192" t="s">
        <v>321</v>
      </c>
      <c r="R115" s="590" t="s">
        <v>475</v>
      </c>
      <c r="T115" s="229"/>
      <c r="U115" s="579"/>
    </row>
    <row r="116" spans="1:21" ht="15.95" customHeight="1" x14ac:dyDescent="0.25">
      <c r="A116" s="597">
        <v>90</v>
      </c>
      <c r="B116" s="192" t="s">
        <v>450</v>
      </c>
      <c r="C116" s="599" t="s">
        <v>572</v>
      </c>
      <c r="D116" s="185" t="s">
        <v>98</v>
      </c>
      <c r="E116" s="215" t="s">
        <v>505</v>
      </c>
      <c r="F116" s="599" t="s">
        <v>675</v>
      </c>
      <c r="G116" s="215" t="s">
        <v>222</v>
      </c>
      <c r="H116" s="215" t="s">
        <v>506</v>
      </c>
      <c r="I116" s="221"/>
      <c r="J116" s="221"/>
      <c r="K116" s="221"/>
      <c r="L116" s="221"/>
      <c r="M116" s="588"/>
      <c r="N116" s="183" t="s">
        <v>12</v>
      </c>
      <c r="O116" s="598">
        <v>1</v>
      </c>
      <c r="P116" s="625">
        <v>1475000</v>
      </c>
      <c r="Q116" s="192" t="s">
        <v>321</v>
      </c>
      <c r="R116" s="590" t="s">
        <v>475</v>
      </c>
      <c r="T116" s="229"/>
      <c r="U116" s="579"/>
    </row>
    <row r="117" spans="1:21" ht="15.95" customHeight="1" x14ac:dyDescent="0.25">
      <c r="A117" s="597">
        <v>91</v>
      </c>
      <c r="B117" s="183" t="s">
        <v>618</v>
      </c>
      <c r="C117" s="215" t="s">
        <v>507</v>
      </c>
      <c r="D117" s="185" t="s">
        <v>97</v>
      </c>
      <c r="E117" s="215" t="s">
        <v>508</v>
      </c>
      <c r="F117" s="599" t="s">
        <v>676</v>
      </c>
      <c r="G117" s="215" t="s">
        <v>222</v>
      </c>
      <c r="H117" s="215" t="s">
        <v>509</v>
      </c>
      <c r="I117" s="221"/>
      <c r="J117" s="221"/>
      <c r="K117" s="221"/>
      <c r="L117" s="221"/>
      <c r="M117" s="588"/>
      <c r="N117" s="183" t="s">
        <v>12</v>
      </c>
      <c r="O117" s="598">
        <v>1</v>
      </c>
      <c r="P117" s="625">
        <v>6160000</v>
      </c>
      <c r="Q117" s="183" t="s">
        <v>321</v>
      </c>
      <c r="R117" s="215" t="s">
        <v>475</v>
      </c>
    </row>
    <row r="118" spans="1:21" ht="15.95" customHeight="1" x14ac:dyDescent="0.25">
      <c r="A118" s="597">
        <v>92</v>
      </c>
      <c r="B118" s="183" t="s">
        <v>513</v>
      </c>
      <c r="C118" s="599" t="s">
        <v>510</v>
      </c>
      <c r="D118" s="185" t="s">
        <v>97</v>
      </c>
      <c r="E118" s="215" t="s">
        <v>511</v>
      </c>
      <c r="F118" s="599" t="s">
        <v>677</v>
      </c>
      <c r="G118" s="215" t="s">
        <v>332</v>
      </c>
      <c r="H118" s="215" t="s">
        <v>512</v>
      </c>
      <c r="I118" s="221"/>
      <c r="J118" s="221"/>
      <c r="K118" s="221"/>
      <c r="L118" s="221"/>
      <c r="M118" s="599"/>
      <c r="N118" s="183" t="s">
        <v>12</v>
      </c>
      <c r="O118" s="598">
        <v>1</v>
      </c>
      <c r="P118" s="645">
        <v>14960000</v>
      </c>
      <c r="Q118" s="183" t="s">
        <v>321</v>
      </c>
      <c r="R118" s="215" t="s">
        <v>475</v>
      </c>
    </row>
    <row r="119" spans="1:21" ht="15.95" customHeight="1" x14ac:dyDescent="0.2">
      <c r="A119" s="597">
        <v>93</v>
      </c>
      <c r="B119" s="183" t="s">
        <v>421</v>
      </c>
      <c r="C119" s="184" t="s">
        <v>422</v>
      </c>
      <c r="D119" s="217" t="s">
        <v>96</v>
      </c>
      <c r="E119" s="184" t="s">
        <v>423</v>
      </c>
      <c r="F119" s="188"/>
      <c r="G119" s="216" t="s">
        <v>332</v>
      </c>
      <c r="H119" s="187">
        <v>40155</v>
      </c>
      <c r="I119" s="188"/>
      <c r="J119" s="188"/>
      <c r="K119" s="188"/>
      <c r="L119" s="188"/>
      <c r="M119" s="188"/>
      <c r="N119" s="183" t="s">
        <v>12</v>
      </c>
      <c r="O119" s="598">
        <v>1</v>
      </c>
      <c r="P119" s="306">
        <v>2650000</v>
      </c>
      <c r="Q119" s="183" t="s">
        <v>337</v>
      </c>
      <c r="R119" s="216" t="s">
        <v>338</v>
      </c>
    </row>
    <row r="120" spans="1:21" ht="15.95" customHeight="1" x14ac:dyDescent="0.2">
      <c r="A120" s="597">
        <v>94</v>
      </c>
      <c r="B120" s="183" t="s">
        <v>421</v>
      </c>
      <c r="C120" s="184" t="s">
        <v>424</v>
      </c>
      <c r="D120" s="183" t="s">
        <v>105</v>
      </c>
      <c r="E120" s="184" t="s">
        <v>573</v>
      </c>
      <c r="F120" s="188"/>
      <c r="G120" s="216" t="s">
        <v>332</v>
      </c>
      <c r="H120" s="187">
        <v>42485</v>
      </c>
      <c r="I120" s="188"/>
      <c r="J120" s="188"/>
      <c r="K120" s="188"/>
      <c r="L120" s="188"/>
      <c r="M120" s="188"/>
      <c r="N120" s="183" t="s">
        <v>12</v>
      </c>
      <c r="O120" s="598">
        <v>1</v>
      </c>
      <c r="P120" s="306">
        <v>10085000</v>
      </c>
      <c r="Q120" s="183" t="s">
        <v>337</v>
      </c>
      <c r="R120" s="216" t="s">
        <v>338</v>
      </c>
    </row>
    <row r="121" spans="1:21" ht="15.95" customHeight="1" x14ac:dyDescent="0.2">
      <c r="A121" s="597">
        <v>95</v>
      </c>
      <c r="B121" s="183" t="s">
        <v>425</v>
      </c>
      <c r="C121" s="184" t="s">
        <v>426</v>
      </c>
      <c r="D121" s="183" t="s">
        <v>98</v>
      </c>
      <c r="E121" s="184" t="s">
        <v>427</v>
      </c>
      <c r="F121" s="188"/>
      <c r="G121" s="216" t="s">
        <v>332</v>
      </c>
      <c r="H121" s="187">
        <v>37347</v>
      </c>
      <c r="I121" s="188"/>
      <c r="J121" s="188"/>
      <c r="K121" s="188"/>
      <c r="L121" s="188"/>
      <c r="M121" s="188"/>
      <c r="N121" s="183" t="s">
        <v>12</v>
      </c>
      <c r="O121" s="598">
        <v>1</v>
      </c>
      <c r="P121" s="306">
        <v>1250000</v>
      </c>
      <c r="Q121" s="183" t="s">
        <v>360</v>
      </c>
      <c r="R121" s="216" t="s">
        <v>338</v>
      </c>
    </row>
    <row r="122" spans="1:21" ht="15.95" customHeight="1" x14ac:dyDescent="0.2">
      <c r="A122" s="597">
        <v>96</v>
      </c>
      <c r="B122" s="183" t="s">
        <v>428</v>
      </c>
      <c r="C122" s="184" t="s">
        <v>429</v>
      </c>
      <c r="D122" s="183" t="s">
        <v>97</v>
      </c>
      <c r="E122" s="184" t="s">
        <v>430</v>
      </c>
      <c r="F122" s="221"/>
      <c r="G122" s="216" t="s">
        <v>431</v>
      </c>
      <c r="H122" s="187">
        <v>41213</v>
      </c>
      <c r="I122" s="221"/>
      <c r="J122" s="221"/>
      <c r="K122" s="221"/>
      <c r="L122" s="221"/>
      <c r="M122" s="221"/>
      <c r="N122" s="183" t="s">
        <v>12</v>
      </c>
      <c r="O122" s="598">
        <v>1</v>
      </c>
      <c r="P122" s="306">
        <v>10080450</v>
      </c>
      <c r="Q122" s="183" t="s">
        <v>360</v>
      </c>
      <c r="R122" s="216" t="s">
        <v>338</v>
      </c>
    </row>
    <row r="123" spans="1:21" ht="15.95" customHeight="1" x14ac:dyDescent="0.2">
      <c r="A123" s="597">
        <v>97</v>
      </c>
      <c r="B123" s="183" t="s">
        <v>428</v>
      </c>
      <c r="C123" s="184" t="s">
        <v>429</v>
      </c>
      <c r="D123" s="183" t="s">
        <v>98</v>
      </c>
      <c r="E123" s="184" t="s">
        <v>430</v>
      </c>
      <c r="F123" s="221"/>
      <c r="G123" s="216" t="s">
        <v>431</v>
      </c>
      <c r="H123" s="187">
        <v>41213</v>
      </c>
      <c r="I123" s="221"/>
      <c r="J123" s="221"/>
      <c r="K123" s="221"/>
      <c r="L123" s="221"/>
      <c r="M123" s="221"/>
      <c r="N123" s="183" t="s">
        <v>12</v>
      </c>
      <c r="O123" s="598">
        <v>1</v>
      </c>
      <c r="P123" s="306">
        <v>9453570</v>
      </c>
      <c r="Q123" s="183" t="s">
        <v>337</v>
      </c>
      <c r="R123" s="216" t="s">
        <v>338</v>
      </c>
    </row>
    <row r="124" spans="1:21" ht="15.95" customHeight="1" x14ac:dyDescent="0.3">
      <c r="A124" s="597">
        <v>98</v>
      </c>
      <c r="B124" s="183" t="s">
        <v>84</v>
      </c>
      <c r="C124" s="176" t="s">
        <v>71</v>
      </c>
      <c r="D124" s="175" t="s">
        <v>103</v>
      </c>
      <c r="E124" s="176" t="s">
        <v>433</v>
      </c>
      <c r="F124" s="230"/>
      <c r="G124" s="230" t="s">
        <v>332</v>
      </c>
      <c r="H124" s="178">
        <v>39173</v>
      </c>
      <c r="I124" s="230"/>
      <c r="J124" s="230"/>
      <c r="K124" s="230"/>
      <c r="L124" s="230"/>
      <c r="M124" s="230"/>
      <c r="N124" s="175" t="s">
        <v>12</v>
      </c>
      <c r="O124" s="598">
        <v>1</v>
      </c>
      <c r="P124" s="304">
        <v>13725000</v>
      </c>
      <c r="Q124" s="175" t="s">
        <v>337</v>
      </c>
      <c r="R124" s="216" t="s">
        <v>338</v>
      </c>
      <c r="U124" s="219"/>
    </row>
    <row r="125" spans="1:21" ht="15.95" customHeight="1" x14ac:dyDescent="0.25">
      <c r="A125" s="597">
        <v>99</v>
      </c>
      <c r="B125" s="183" t="s">
        <v>84</v>
      </c>
      <c r="C125" s="176" t="s">
        <v>71</v>
      </c>
      <c r="D125" s="175" t="s">
        <v>227</v>
      </c>
      <c r="E125" s="176" t="s">
        <v>435</v>
      </c>
      <c r="F125" s="230"/>
      <c r="G125" s="230" t="s">
        <v>332</v>
      </c>
      <c r="H125" s="178">
        <v>40451</v>
      </c>
      <c r="I125" s="230"/>
      <c r="J125" s="230"/>
      <c r="K125" s="230"/>
      <c r="L125" s="230"/>
      <c r="M125" s="230"/>
      <c r="N125" s="175" t="s">
        <v>12</v>
      </c>
      <c r="O125" s="598">
        <v>1</v>
      </c>
      <c r="P125" s="304">
        <v>9450000</v>
      </c>
      <c r="Q125" s="175" t="s">
        <v>337</v>
      </c>
      <c r="R125" s="216" t="s">
        <v>338</v>
      </c>
      <c r="U125" s="231"/>
    </row>
    <row r="126" spans="1:21" ht="15.95" customHeight="1" x14ac:dyDescent="0.25">
      <c r="A126" s="597">
        <v>100</v>
      </c>
      <c r="B126" s="183" t="s">
        <v>84</v>
      </c>
      <c r="C126" s="176" t="s">
        <v>71</v>
      </c>
      <c r="D126" s="175" t="s">
        <v>224</v>
      </c>
      <c r="E126" s="176" t="s">
        <v>155</v>
      </c>
      <c r="F126" s="230"/>
      <c r="G126" s="230" t="s">
        <v>332</v>
      </c>
      <c r="H126" s="178">
        <v>39173</v>
      </c>
      <c r="I126" s="230"/>
      <c r="J126" s="230"/>
      <c r="K126" s="230"/>
      <c r="L126" s="230"/>
      <c r="M126" s="230"/>
      <c r="N126" s="175" t="s">
        <v>12</v>
      </c>
      <c r="O126" s="598">
        <v>1</v>
      </c>
      <c r="P126" s="304">
        <v>12487500</v>
      </c>
      <c r="Q126" s="175" t="s">
        <v>337</v>
      </c>
      <c r="R126" s="216" t="s">
        <v>338</v>
      </c>
      <c r="U126" s="229">
        <f>SUM(U89:U125)</f>
        <v>0</v>
      </c>
    </row>
    <row r="127" spans="1:21" ht="15.95" customHeight="1" x14ac:dyDescent="0.2">
      <c r="A127" s="597">
        <v>101</v>
      </c>
      <c r="B127" s="183" t="s">
        <v>84</v>
      </c>
      <c r="C127" s="176" t="s">
        <v>436</v>
      </c>
      <c r="D127" s="175" t="s">
        <v>385</v>
      </c>
      <c r="E127" s="176" t="s">
        <v>435</v>
      </c>
      <c r="F127" s="230"/>
      <c r="G127" s="230" t="s">
        <v>332</v>
      </c>
      <c r="H127" s="178">
        <v>42366</v>
      </c>
      <c r="I127" s="230"/>
      <c r="J127" s="230"/>
      <c r="K127" s="230"/>
      <c r="L127" s="230"/>
      <c r="M127" s="230"/>
      <c r="N127" s="175" t="s">
        <v>12</v>
      </c>
      <c r="O127" s="598">
        <v>1</v>
      </c>
      <c r="P127" s="304">
        <v>10400000</v>
      </c>
      <c r="Q127" s="175" t="s">
        <v>337</v>
      </c>
      <c r="R127" s="216" t="s">
        <v>338</v>
      </c>
    </row>
    <row r="128" spans="1:21" ht="15.95" customHeight="1" x14ac:dyDescent="0.2">
      <c r="A128" s="597">
        <v>102</v>
      </c>
      <c r="B128" s="183" t="s">
        <v>84</v>
      </c>
      <c r="C128" s="176" t="s">
        <v>71</v>
      </c>
      <c r="D128" s="175" t="s">
        <v>104</v>
      </c>
      <c r="E128" s="176" t="s">
        <v>435</v>
      </c>
      <c r="F128" s="230"/>
      <c r="G128" s="230" t="s">
        <v>332</v>
      </c>
      <c r="H128" s="178">
        <v>40451</v>
      </c>
      <c r="I128" s="230"/>
      <c r="J128" s="230"/>
      <c r="K128" s="230"/>
      <c r="L128" s="230"/>
      <c r="M128" s="230"/>
      <c r="N128" s="175" t="s">
        <v>12</v>
      </c>
      <c r="O128" s="598">
        <v>1</v>
      </c>
      <c r="P128" s="304">
        <v>9450000</v>
      </c>
      <c r="Q128" s="175" t="s">
        <v>337</v>
      </c>
      <c r="R128" s="216" t="s">
        <v>338</v>
      </c>
    </row>
    <row r="129" spans="1:18" ht="15.95" customHeight="1" x14ac:dyDescent="0.2">
      <c r="A129" s="597">
        <v>103</v>
      </c>
      <c r="B129" s="183" t="s">
        <v>84</v>
      </c>
      <c r="C129" s="176" t="s">
        <v>71</v>
      </c>
      <c r="D129" s="175" t="s">
        <v>228</v>
      </c>
      <c r="E129" s="176" t="s">
        <v>110</v>
      </c>
      <c r="F129" s="230"/>
      <c r="G129" s="230" t="s">
        <v>332</v>
      </c>
      <c r="H129" s="178">
        <v>41332</v>
      </c>
      <c r="I129" s="230"/>
      <c r="J129" s="230"/>
      <c r="K129" s="230"/>
      <c r="L129" s="230"/>
      <c r="M129" s="230"/>
      <c r="N129" s="175" t="s">
        <v>12</v>
      </c>
      <c r="O129" s="598">
        <v>1</v>
      </c>
      <c r="P129" s="304">
        <v>9411000</v>
      </c>
      <c r="Q129" s="175" t="s">
        <v>337</v>
      </c>
      <c r="R129" s="216" t="s">
        <v>338</v>
      </c>
    </row>
    <row r="130" spans="1:18" ht="15.95" customHeight="1" x14ac:dyDescent="0.2">
      <c r="A130" s="597">
        <v>104</v>
      </c>
      <c r="B130" s="183" t="s">
        <v>84</v>
      </c>
      <c r="C130" s="176" t="s">
        <v>71</v>
      </c>
      <c r="D130" s="175" t="s">
        <v>229</v>
      </c>
      <c r="E130" s="176" t="s">
        <v>437</v>
      </c>
      <c r="F130" s="230"/>
      <c r="G130" s="230" t="s">
        <v>332</v>
      </c>
      <c r="H130" s="178">
        <v>41904</v>
      </c>
      <c r="I130" s="230"/>
      <c r="J130" s="230"/>
      <c r="K130" s="230"/>
      <c r="L130" s="230"/>
      <c r="M130" s="230"/>
      <c r="N130" s="175" t="s">
        <v>12</v>
      </c>
      <c r="O130" s="598">
        <v>1</v>
      </c>
      <c r="P130" s="304">
        <v>12390000</v>
      </c>
      <c r="Q130" s="175" t="s">
        <v>337</v>
      </c>
      <c r="R130" s="216" t="s">
        <v>338</v>
      </c>
    </row>
    <row r="131" spans="1:18" ht="15.95" customHeight="1" x14ac:dyDescent="0.25">
      <c r="A131" s="597">
        <v>105</v>
      </c>
      <c r="B131" s="183" t="s">
        <v>84</v>
      </c>
      <c r="C131" s="215" t="s">
        <v>485</v>
      </c>
      <c r="D131" s="185" t="s">
        <v>97</v>
      </c>
      <c r="E131" s="215" t="s">
        <v>486</v>
      </c>
      <c r="F131" s="599" t="s">
        <v>678</v>
      </c>
      <c r="G131" s="230" t="s">
        <v>332</v>
      </c>
      <c r="H131" s="215" t="s">
        <v>170</v>
      </c>
      <c r="I131" s="221"/>
      <c r="J131" s="221"/>
      <c r="K131" s="221"/>
      <c r="L131" s="221"/>
      <c r="M131" s="188"/>
      <c r="N131" s="175" t="s">
        <v>12</v>
      </c>
      <c r="O131" s="598">
        <v>1</v>
      </c>
      <c r="P131" s="625">
        <v>8954000</v>
      </c>
      <c r="Q131" s="183" t="s">
        <v>321</v>
      </c>
      <c r="R131" s="215" t="s">
        <v>475</v>
      </c>
    </row>
    <row r="132" spans="1:18" ht="15.95" customHeight="1" x14ac:dyDescent="0.25">
      <c r="A132" s="597">
        <v>106</v>
      </c>
      <c r="B132" s="183" t="s">
        <v>84</v>
      </c>
      <c r="C132" s="215" t="s">
        <v>485</v>
      </c>
      <c r="D132" s="185" t="s">
        <v>98</v>
      </c>
      <c r="E132" s="215" t="s">
        <v>486</v>
      </c>
      <c r="F132" s="599" t="s">
        <v>678</v>
      </c>
      <c r="G132" s="230" t="s">
        <v>332</v>
      </c>
      <c r="H132" s="215" t="s">
        <v>170</v>
      </c>
      <c r="I132" s="221"/>
      <c r="J132" s="221"/>
      <c r="K132" s="221"/>
      <c r="L132" s="221"/>
      <c r="M132" s="188"/>
      <c r="N132" s="175" t="s">
        <v>12</v>
      </c>
      <c r="O132" s="598">
        <v>1</v>
      </c>
      <c r="P132" s="625">
        <v>8954000</v>
      </c>
      <c r="Q132" s="183" t="s">
        <v>321</v>
      </c>
      <c r="R132" s="215" t="s">
        <v>475</v>
      </c>
    </row>
    <row r="133" spans="1:18" ht="15.95" customHeight="1" x14ac:dyDescent="0.25">
      <c r="A133" s="597">
        <v>107</v>
      </c>
      <c r="B133" s="183" t="s">
        <v>84</v>
      </c>
      <c r="C133" s="215" t="s">
        <v>485</v>
      </c>
      <c r="D133" s="185" t="s">
        <v>99</v>
      </c>
      <c r="E133" s="215" t="s">
        <v>486</v>
      </c>
      <c r="F133" s="599" t="s">
        <v>678</v>
      </c>
      <c r="G133" s="230" t="s">
        <v>332</v>
      </c>
      <c r="H133" s="215" t="s">
        <v>170</v>
      </c>
      <c r="I133" s="221"/>
      <c r="J133" s="221"/>
      <c r="K133" s="221"/>
      <c r="L133" s="221"/>
      <c r="M133" s="188"/>
      <c r="N133" s="175" t="s">
        <v>12</v>
      </c>
      <c r="O133" s="598">
        <v>1</v>
      </c>
      <c r="P133" s="625">
        <v>8954000</v>
      </c>
      <c r="Q133" s="183" t="s">
        <v>321</v>
      </c>
      <c r="R133" s="215" t="s">
        <v>475</v>
      </c>
    </row>
    <row r="134" spans="1:18" ht="15.95" customHeight="1" x14ac:dyDescent="0.25">
      <c r="A134" s="597">
        <v>108</v>
      </c>
      <c r="B134" s="183" t="s">
        <v>84</v>
      </c>
      <c r="C134" s="215" t="s">
        <v>485</v>
      </c>
      <c r="D134" s="185" t="s">
        <v>96</v>
      </c>
      <c r="E134" s="215" t="s">
        <v>486</v>
      </c>
      <c r="F134" s="599" t="s">
        <v>678</v>
      </c>
      <c r="G134" s="230" t="s">
        <v>332</v>
      </c>
      <c r="H134" s="215" t="s">
        <v>170</v>
      </c>
      <c r="I134" s="221"/>
      <c r="J134" s="221"/>
      <c r="K134" s="221"/>
      <c r="L134" s="221"/>
      <c r="M134" s="188"/>
      <c r="N134" s="175" t="s">
        <v>12</v>
      </c>
      <c r="O134" s="598">
        <v>1</v>
      </c>
      <c r="P134" s="625">
        <v>8954000</v>
      </c>
      <c r="Q134" s="183" t="s">
        <v>321</v>
      </c>
      <c r="R134" s="215" t="s">
        <v>475</v>
      </c>
    </row>
    <row r="135" spans="1:18" ht="15.95" customHeight="1" x14ac:dyDescent="0.25">
      <c r="A135" s="597">
        <v>109</v>
      </c>
      <c r="B135" s="183" t="s">
        <v>84</v>
      </c>
      <c r="C135" s="215" t="s">
        <v>485</v>
      </c>
      <c r="D135" s="185" t="s">
        <v>105</v>
      </c>
      <c r="E135" s="215" t="s">
        <v>486</v>
      </c>
      <c r="F135" s="599" t="s">
        <v>678</v>
      </c>
      <c r="G135" s="230" t="s">
        <v>332</v>
      </c>
      <c r="H135" s="215" t="s">
        <v>170</v>
      </c>
      <c r="I135" s="221"/>
      <c r="J135" s="221"/>
      <c r="K135" s="221"/>
      <c r="L135" s="221"/>
      <c r="M135" s="188"/>
      <c r="N135" s="175" t="s">
        <v>12</v>
      </c>
      <c r="O135" s="598">
        <v>1</v>
      </c>
      <c r="P135" s="625">
        <v>8954000</v>
      </c>
      <c r="Q135" s="183" t="s">
        <v>321</v>
      </c>
      <c r="R135" s="215" t="s">
        <v>475</v>
      </c>
    </row>
    <row r="136" spans="1:18" ht="15.95" customHeight="1" x14ac:dyDescent="0.25">
      <c r="A136" s="597">
        <v>110</v>
      </c>
      <c r="B136" s="183" t="s">
        <v>84</v>
      </c>
      <c r="C136" s="215" t="s">
        <v>485</v>
      </c>
      <c r="D136" s="185" t="s">
        <v>101</v>
      </c>
      <c r="E136" s="215" t="s">
        <v>486</v>
      </c>
      <c r="F136" s="599" t="s">
        <v>678</v>
      </c>
      <c r="G136" s="230" t="s">
        <v>332</v>
      </c>
      <c r="H136" s="215" t="s">
        <v>170</v>
      </c>
      <c r="I136" s="221"/>
      <c r="J136" s="221"/>
      <c r="K136" s="221"/>
      <c r="L136" s="221"/>
      <c r="M136" s="188"/>
      <c r="N136" s="175" t="s">
        <v>12</v>
      </c>
      <c r="O136" s="598">
        <v>1</v>
      </c>
      <c r="P136" s="625">
        <v>8954000</v>
      </c>
      <c r="Q136" s="183" t="s">
        <v>321</v>
      </c>
      <c r="R136" s="215" t="s">
        <v>475</v>
      </c>
    </row>
    <row r="137" spans="1:18" ht="15.95" customHeight="1" x14ac:dyDescent="0.25">
      <c r="A137" s="597">
        <v>111</v>
      </c>
      <c r="B137" s="183" t="s">
        <v>84</v>
      </c>
      <c r="C137" s="590" t="s">
        <v>520</v>
      </c>
      <c r="D137" s="185" t="s">
        <v>100</v>
      </c>
      <c r="E137" s="590" t="s">
        <v>521</v>
      </c>
      <c r="F137" s="591" t="s">
        <v>678</v>
      </c>
      <c r="G137" s="232" t="s">
        <v>332</v>
      </c>
      <c r="H137" s="590" t="s">
        <v>176</v>
      </c>
      <c r="I137" s="221"/>
      <c r="J137" s="221"/>
      <c r="K137" s="221"/>
      <c r="L137" s="221"/>
      <c r="M137" s="599"/>
      <c r="N137" s="175" t="s">
        <v>12</v>
      </c>
      <c r="O137" s="598">
        <v>1</v>
      </c>
      <c r="P137" s="625">
        <v>9411000</v>
      </c>
      <c r="Q137" s="192" t="s">
        <v>321</v>
      </c>
      <c r="R137" s="590" t="s">
        <v>475</v>
      </c>
    </row>
    <row r="138" spans="1:18" ht="15.95" customHeight="1" x14ac:dyDescent="0.25">
      <c r="A138" s="597">
        <v>112</v>
      </c>
      <c r="B138" s="183" t="s">
        <v>84</v>
      </c>
      <c r="C138" s="590" t="s">
        <v>520</v>
      </c>
      <c r="D138" s="185" t="s">
        <v>95</v>
      </c>
      <c r="E138" s="590" t="s">
        <v>521</v>
      </c>
      <c r="F138" s="591" t="s">
        <v>678</v>
      </c>
      <c r="G138" s="232" t="s">
        <v>332</v>
      </c>
      <c r="H138" s="590" t="s">
        <v>176</v>
      </c>
      <c r="I138" s="221"/>
      <c r="J138" s="221"/>
      <c r="K138" s="221"/>
      <c r="L138" s="221"/>
      <c r="M138" s="599"/>
      <c r="N138" s="175" t="s">
        <v>12</v>
      </c>
      <c r="O138" s="598">
        <v>1</v>
      </c>
      <c r="P138" s="625">
        <v>9411000</v>
      </c>
      <c r="Q138" s="192" t="s">
        <v>321</v>
      </c>
      <c r="R138" s="590" t="s">
        <v>475</v>
      </c>
    </row>
    <row r="139" spans="1:18" ht="15.95" customHeight="1" x14ac:dyDescent="0.25">
      <c r="A139" s="597">
        <v>113</v>
      </c>
      <c r="B139" s="183" t="s">
        <v>84</v>
      </c>
      <c r="C139" s="590" t="s">
        <v>520</v>
      </c>
      <c r="D139" s="185" t="s">
        <v>223</v>
      </c>
      <c r="E139" s="590" t="s">
        <v>521</v>
      </c>
      <c r="F139" s="591" t="s">
        <v>678</v>
      </c>
      <c r="G139" s="232" t="s">
        <v>332</v>
      </c>
      <c r="H139" s="590" t="s">
        <v>176</v>
      </c>
      <c r="I139" s="221"/>
      <c r="J139" s="221"/>
      <c r="K139" s="221"/>
      <c r="L139" s="221"/>
      <c r="M139" s="599"/>
      <c r="N139" s="175" t="s">
        <v>12</v>
      </c>
      <c r="O139" s="598">
        <v>1</v>
      </c>
      <c r="P139" s="625">
        <v>9411000</v>
      </c>
      <c r="Q139" s="192" t="s">
        <v>321</v>
      </c>
      <c r="R139" s="590" t="s">
        <v>475</v>
      </c>
    </row>
    <row r="140" spans="1:18" ht="15.95" customHeight="1" x14ac:dyDescent="0.2">
      <c r="A140" s="597">
        <v>114</v>
      </c>
      <c r="B140" s="589" t="s">
        <v>84</v>
      </c>
      <c r="C140" s="629" t="s">
        <v>71</v>
      </c>
      <c r="D140" s="630" t="s">
        <v>97</v>
      </c>
      <c r="E140" s="640" t="s">
        <v>155</v>
      </c>
      <c r="F140" s="211"/>
      <c r="G140" s="232" t="s">
        <v>332</v>
      </c>
      <c r="H140" s="628" t="s">
        <v>166</v>
      </c>
      <c r="I140" s="249"/>
      <c r="J140" s="576"/>
      <c r="K140" s="576"/>
      <c r="L140" s="632"/>
      <c r="M140" s="249"/>
      <c r="N140" s="192" t="s">
        <v>12</v>
      </c>
      <c r="O140" s="598">
        <v>1</v>
      </c>
      <c r="P140" s="461">
        <v>12487500</v>
      </c>
      <c r="Q140" s="633" t="s">
        <v>322</v>
      </c>
      <c r="R140" s="186" t="s">
        <v>338</v>
      </c>
    </row>
    <row r="141" spans="1:18" ht="15.95" customHeight="1" x14ac:dyDescent="0.2">
      <c r="A141" s="597">
        <v>115</v>
      </c>
      <c r="B141" s="637" t="s">
        <v>84</v>
      </c>
      <c r="C141" s="629" t="s">
        <v>71</v>
      </c>
      <c r="D141" s="630" t="s">
        <v>98</v>
      </c>
      <c r="E141" s="640" t="s">
        <v>156</v>
      </c>
      <c r="F141" s="211"/>
      <c r="G141" s="232" t="s">
        <v>332</v>
      </c>
      <c r="H141" s="628" t="s">
        <v>174</v>
      </c>
      <c r="I141" s="249"/>
      <c r="J141" s="576"/>
      <c r="K141" s="576"/>
      <c r="L141" s="632"/>
      <c r="M141" s="249"/>
      <c r="N141" s="192" t="s">
        <v>12</v>
      </c>
      <c r="O141" s="598">
        <v>1</v>
      </c>
      <c r="P141" s="461">
        <v>14040345</v>
      </c>
      <c r="Q141" s="633" t="s">
        <v>322</v>
      </c>
      <c r="R141" s="186" t="s">
        <v>338</v>
      </c>
    </row>
    <row r="142" spans="1:18" ht="15.95" customHeight="1" x14ac:dyDescent="0.2">
      <c r="A142" s="597">
        <v>116</v>
      </c>
      <c r="B142" s="589" t="s">
        <v>84</v>
      </c>
      <c r="C142" s="629" t="s">
        <v>71</v>
      </c>
      <c r="D142" s="630" t="s">
        <v>99</v>
      </c>
      <c r="E142" s="640" t="s">
        <v>326</v>
      </c>
      <c r="F142" s="211"/>
      <c r="G142" s="232" t="s">
        <v>332</v>
      </c>
      <c r="H142" s="628" t="s">
        <v>175</v>
      </c>
      <c r="I142" s="249"/>
      <c r="J142" s="576"/>
      <c r="K142" s="576"/>
      <c r="L142" s="632"/>
      <c r="M142" s="249"/>
      <c r="N142" s="192" t="s">
        <v>12</v>
      </c>
      <c r="O142" s="598">
        <v>1</v>
      </c>
      <c r="P142" s="461">
        <v>11226900</v>
      </c>
      <c r="Q142" s="633" t="s">
        <v>322</v>
      </c>
      <c r="R142" s="186" t="s">
        <v>338</v>
      </c>
    </row>
    <row r="143" spans="1:18" ht="15.95" customHeight="1" x14ac:dyDescent="0.2">
      <c r="A143" s="597">
        <v>117</v>
      </c>
      <c r="B143" s="589" t="s">
        <v>84</v>
      </c>
      <c r="C143" s="629" t="s">
        <v>71</v>
      </c>
      <c r="D143" s="630" t="s">
        <v>96</v>
      </c>
      <c r="E143" s="640" t="s">
        <v>110</v>
      </c>
      <c r="F143" s="211"/>
      <c r="G143" s="232" t="s">
        <v>332</v>
      </c>
      <c r="H143" s="628" t="s">
        <v>176</v>
      </c>
      <c r="I143" s="249"/>
      <c r="J143" s="576"/>
      <c r="K143" s="576"/>
      <c r="L143" s="632"/>
      <c r="M143" s="249"/>
      <c r="N143" s="192" t="s">
        <v>12</v>
      </c>
      <c r="O143" s="598">
        <v>1</v>
      </c>
      <c r="P143" s="461">
        <v>9411000</v>
      </c>
      <c r="Q143" s="633" t="s">
        <v>322</v>
      </c>
      <c r="R143" s="186" t="s">
        <v>338</v>
      </c>
    </row>
    <row r="144" spans="1:18" ht="15.95" customHeight="1" x14ac:dyDescent="0.2">
      <c r="A144" s="597">
        <v>118</v>
      </c>
      <c r="B144" s="589" t="s">
        <v>84</v>
      </c>
      <c r="C144" s="629" t="s">
        <v>71</v>
      </c>
      <c r="D144" s="630" t="s">
        <v>105</v>
      </c>
      <c r="E144" s="640" t="s">
        <v>327</v>
      </c>
      <c r="F144" s="211"/>
      <c r="G144" s="232" t="s">
        <v>332</v>
      </c>
      <c r="H144" s="628" t="s">
        <v>328</v>
      </c>
      <c r="I144" s="249"/>
      <c r="J144" s="576"/>
      <c r="K144" s="576"/>
      <c r="L144" s="632"/>
      <c r="M144" s="249"/>
      <c r="N144" s="192" t="s">
        <v>12</v>
      </c>
      <c r="O144" s="598">
        <v>1</v>
      </c>
      <c r="P144" s="461">
        <v>14850000</v>
      </c>
      <c r="Q144" s="633" t="s">
        <v>321</v>
      </c>
      <c r="R144" s="186" t="s">
        <v>338</v>
      </c>
    </row>
    <row r="145" spans="1:18" ht="15.95" customHeight="1" x14ac:dyDescent="0.2">
      <c r="A145" s="597">
        <v>119</v>
      </c>
      <c r="B145" s="637" t="s">
        <v>89</v>
      </c>
      <c r="C145" s="629" t="s">
        <v>7</v>
      </c>
      <c r="D145" s="630" t="s">
        <v>97</v>
      </c>
      <c r="E145" s="640" t="s">
        <v>108</v>
      </c>
      <c r="F145" s="211"/>
      <c r="G145" s="619" t="s">
        <v>689</v>
      </c>
      <c r="H145" s="628" t="s">
        <v>170</v>
      </c>
      <c r="I145" s="249"/>
      <c r="J145" s="576"/>
      <c r="K145" s="576"/>
      <c r="L145" s="632"/>
      <c r="M145" s="249"/>
      <c r="N145" s="192" t="s">
        <v>12</v>
      </c>
      <c r="O145" s="598">
        <v>1</v>
      </c>
      <c r="P145" s="461">
        <v>1200000</v>
      </c>
      <c r="Q145" s="633" t="s">
        <v>321</v>
      </c>
      <c r="R145" s="186" t="s">
        <v>338</v>
      </c>
    </row>
    <row r="146" spans="1:18" ht="15.95" customHeight="1" x14ac:dyDescent="0.2">
      <c r="A146" s="597">
        <v>120</v>
      </c>
      <c r="B146" s="637" t="s">
        <v>89</v>
      </c>
      <c r="C146" s="639" t="s">
        <v>150</v>
      </c>
      <c r="D146" s="630" t="s">
        <v>98</v>
      </c>
      <c r="E146" s="640" t="s">
        <v>108</v>
      </c>
      <c r="F146" s="211"/>
      <c r="G146" s="619" t="s">
        <v>689</v>
      </c>
      <c r="H146" s="628" t="s">
        <v>168</v>
      </c>
      <c r="I146" s="249"/>
      <c r="J146" s="576"/>
      <c r="K146" s="576"/>
      <c r="L146" s="632"/>
      <c r="M146" s="249"/>
      <c r="N146" s="192" t="s">
        <v>12</v>
      </c>
      <c r="O146" s="598">
        <v>1</v>
      </c>
      <c r="P146" s="461">
        <v>570000</v>
      </c>
      <c r="Q146" s="633" t="s">
        <v>321</v>
      </c>
      <c r="R146" s="186" t="s">
        <v>338</v>
      </c>
    </row>
    <row r="147" spans="1:18" ht="15.95" customHeight="1" x14ac:dyDescent="0.2">
      <c r="A147" s="597">
        <v>121</v>
      </c>
      <c r="B147" s="183" t="s">
        <v>92</v>
      </c>
      <c r="C147" s="176" t="s">
        <v>440</v>
      </c>
      <c r="D147" s="175" t="s">
        <v>99</v>
      </c>
      <c r="E147" s="176" t="s">
        <v>438</v>
      </c>
      <c r="F147" s="230"/>
      <c r="G147" s="230" t="s">
        <v>332</v>
      </c>
      <c r="H147" s="178">
        <v>39539</v>
      </c>
      <c r="I147" s="230"/>
      <c r="J147" s="230"/>
      <c r="K147" s="230"/>
      <c r="L147" s="230"/>
      <c r="M147" s="230"/>
      <c r="N147" s="175" t="s">
        <v>12</v>
      </c>
      <c r="O147" s="598">
        <v>1</v>
      </c>
      <c r="P147" s="304">
        <v>12039500</v>
      </c>
      <c r="Q147" s="175" t="s">
        <v>360</v>
      </c>
      <c r="R147" s="186" t="s">
        <v>338</v>
      </c>
    </row>
    <row r="148" spans="1:18" ht="15.95" customHeight="1" x14ac:dyDescent="0.2">
      <c r="A148" s="597">
        <v>122</v>
      </c>
      <c r="B148" s="183" t="s">
        <v>92</v>
      </c>
      <c r="C148" s="176" t="s">
        <v>595</v>
      </c>
      <c r="D148" s="175" t="s">
        <v>101</v>
      </c>
      <c r="E148" s="176" t="s">
        <v>596</v>
      </c>
      <c r="F148" s="230"/>
      <c r="G148" s="230" t="s">
        <v>332</v>
      </c>
      <c r="H148" s="178">
        <v>41904</v>
      </c>
      <c r="I148" s="230"/>
      <c r="J148" s="230"/>
      <c r="K148" s="230"/>
      <c r="L148" s="230"/>
      <c r="M148" s="230"/>
      <c r="N148" s="175" t="s">
        <v>12</v>
      </c>
      <c r="O148" s="598">
        <v>1</v>
      </c>
      <c r="P148" s="304">
        <v>14809000</v>
      </c>
      <c r="Q148" s="175" t="s">
        <v>337</v>
      </c>
      <c r="R148" s="186" t="s">
        <v>338</v>
      </c>
    </row>
    <row r="149" spans="1:18" ht="15.95" customHeight="1" x14ac:dyDescent="0.2">
      <c r="A149" s="597">
        <v>123</v>
      </c>
      <c r="B149" s="183" t="s">
        <v>92</v>
      </c>
      <c r="C149" s="176" t="s">
        <v>440</v>
      </c>
      <c r="D149" s="175" t="s">
        <v>98</v>
      </c>
      <c r="E149" s="176" t="s">
        <v>439</v>
      </c>
      <c r="F149" s="230"/>
      <c r="G149" s="230" t="s">
        <v>332</v>
      </c>
      <c r="H149" s="178">
        <v>39173</v>
      </c>
      <c r="I149" s="230"/>
      <c r="J149" s="230"/>
      <c r="K149" s="232"/>
      <c r="L149" s="230"/>
      <c r="M149" s="230"/>
      <c r="N149" s="175" t="s">
        <v>12</v>
      </c>
      <c r="O149" s="598">
        <v>1</v>
      </c>
      <c r="P149" s="304">
        <v>10925000</v>
      </c>
      <c r="Q149" s="175" t="s">
        <v>360</v>
      </c>
      <c r="R149" s="186" t="s">
        <v>338</v>
      </c>
    </row>
    <row r="150" spans="1:18" ht="15.95" customHeight="1" x14ac:dyDescent="0.2">
      <c r="A150" s="597">
        <v>124</v>
      </c>
      <c r="B150" s="183" t="s">
        <v>92</v>
      </c>
      <c r="C150" s="176" t="s">
        <v>440</v>
      </c>
      <c r="D150" s="175" t="s">
        <v>96</v>
      </c>
      <c r="E150" s="176" t="s">
        <v>441</v>
      </c>
      <c r="F150" s="230"/>
      <c r="G150" s="230" t="s">
        <v>332</v>
      </c>
      <c r="H150" s="178">
        <v>40451</v>
      </c>
      <c r="I150" s="230"/>
      <c r="J150" s="230"/>
      <c r="K150" s="230"/>
      <c r="L150" s="230"/>
      <c r="M150" s="230"/>
      <c r="N150" s="175" t="s">
        <v>12</v>
      </c>
      <c r="O150" s="598">
        <v>1</v>
      </c>
      <c r="P150" s="304">
        <v>11800000</v>
      </c>
      <c r="Q150" s="175" t="s">
        <v>337</v>
      </c>
      <c r="R150" s="186" t="s">
        <v>338</v>
      </c>
    </row>
    <row r="151" spans="1:18" ht="15.95" customHeight="1" x14ac:dyDescent="0.2">
      <c r="A151" s="597">
        <v>125</v>
      </c>
      <c r="B151" s="183" t="s">
        <v>92</v>
      </c>
      <c r="C151" s="176" t="s">
        <v>440</v>
      </c>
      <c r="D151" s="233" t="s">
        <v>95</v>
      </c>
      <c r="E151" s="176" t="s">
        <v>225</v>
      </c>
      <c r="F151" s="230"/>
      <c r="G151" s="230" t="s">
        <v>332</v>
      </c>
      <c r="H151" s="178">
        <v>43322</v>
      </c>
      <c r="I151" s="230"/>
      <c r="J151" s="230"/>
      <c r="K151" s="230"/>
      <c r="L151" s="230"/>
      <c r="M151" s="230"/>
      <c r="N151" s="175" t="s">
        <v>12</v>
      </c>
      <c r="O151" s="598">
        <v>1</v>
      </c>
      <c r="P151" s="304">
        <v>9550000</v>
      </c>
      <c r="Q151" s="175" t="s">
        <v>337</v>
      </c>
      <c r="R151" s="186" t="s">
        <v>338</v>
      </c>
    </row>
    <row r="152" spans="1:18" ht="15.95" customHeight="1" x14ac:dyDescent="0.2">
      <c r="A152" s="597">
        <v>126</v>
      </c>
      <c r="B152" s="589" t="s">
        <v>92</v>
      </c>
      <c r="C152" s="629" t="s">
        <v>78</v>
      </c>
      <c r="D152" s="630" t="s">
        <v>97</v>
      </c>
      <c r="E152" s="640" t="s">
        <v>325</v>
      </c>
      <c r="F152" s="211"/>
      <c r="G152" s="232" t="s">
        <v>332</v>
      </c>
      <c r="H152" s="628" t="s">
        <v>175</v>
      </c>
      <c r="I152" s="249"/>
      <c r="J152" s="576"/>
      <c r="K152" s="576"/>
      <c r="L152" s="632"/>
      <c r="M152" s="249"/>
      <c r="N152" s="192" t="s">
        <v>12</v>
      </c>
      <c r="O152" s="598">
        <v>1</v>
      </c>
      <c r="P152" s="461">
        <v>19073000</v>
      </c>
      <c r="Q152" s="633" t="s">
        <v>322</v>
      </c>
      <c r="R152" s="186" t="s">
        <v>338</v>
      </c>
    </row>
    <row r="153" spans="1:18" ht="15.95" customHeight="1" x14ac:dyDescent="0.2">
      <c r="A153" s="597">
        <v>127</v>
      </c>
      <c r="B153" s="589" t="s">
        <v>92</v>
      </c>
      <c r="C153" s="629" t="s">
        <v>78</v>
      </c>
      <c r="D153" s="630" t="s">
        <v>98</v>
      </c>
      <c r="E153" s="641" t="s">
        <v>259</v>
      </c>
      <c r="F153" s="211"/>
      <c r="G153" s="232" t="s">
        <v>332</v>
      </c>
      <c r="H153" s="628" t="s">
        <v>176</v>
      </c>
      <c r="I153" s="249"/>
      <c r="J153" s="576"/>
      <c r="K153" s="576"/>
      <c r="L153" s="632"/>
      <c r="M153" s="249"/>
      <c r="N153" s="192" t="s">
        <v>12</v>
      </c>
      <c r="O153" s="598">
        <v>1</v>
      </c>
      <c r="P153" s="461">
        <v>12078000</v>
      </c>
      <c r="Q153" s="633" t="s">
        <v>322</v>
      </c>
      <c r="R153" s="186" t="s">
        <v>338</v>
      </c>
    </row>
    <row r="154" spans="1:18" ht="15.95" customHeight="1" x14ac:dyDescent="0.2">
      <c r="A154" s="597">
        <v>128</v>
      </c>
      <c r="B154" s="589" t="s">
        <v>92</v>
      </c>
      <c r="C154" s="629" t="s">
        <v>78</v>
      </c>
      <c r="D154" s="630" t="s">
        <v>99</v>
      </c>
      <c r="E154" s="641" t="s">
        <v>225</v>
      </c>
      <c r="F154" s="211"/>
      <c r="G154" s="232" t="s">
        <v>332</v>
      </c>
      <c r="H154" s="638" t="s">
        <v>324</v>
      </c>
      <c r="I154" s="249"/>
      <c r="J154" s="576"/>
      <c r="K154" s="576"/>
      <c r="L154" s="632"/>
      <c r="M154" s="249"/>
      <c r="N154" s="192" t="s">
        <v>12</v>
      </c>
      <c r="O154" s="598">
        <v>1</v>
      </c>
      <c r="P154" s="461">
        <v>9550000</v>
      </c>
      <c r="Q154" s="633" t="s">
        <v>322</v>
      </c>
      <c r="R154" s="186" t="s">
        <v>338</v>
      </c>
    </row>
    <row r="155" spans="1:18" ht="15.95" customHeight="1" x14ac:dyDescent="0.25">
      <c r="A155" s="597">
        <v>129</v>
      </c>
      <c r="B155" s="589" t="s">
        <v>92</v>
      </c>
      <c r="C155" s="629" t="s">
        <v>78</v>
      </c>
      <c r="D155" s="597" t="s">
        <v>100</v>
      </c>
      <c r="E155" s="192" t="s">
        <v>597</v>
      </c>
      <c r="F155" s="591" t="s">
        <v>679</v>
      </c>
      <c r="G155" s="230" t="s">
        <v>332</v>
      </c>
      <c r="H155" s="590" t="s">
        <v>176</v>
      </c>
      <c r="I155" s="232"/>
      <c r="J155" s="232"/>
      <c r="K155" s="232"/>
      <c r="L155" s="232"/>
      <c r="M155" s="591"/>
      <c r="N155" s="175" t="s">
        <v>12</v>
      </c>
      <c r="O155" s="598">
        <v>1</v>
      </c>
      <c r="P155" s="644">
        <v>12078000</v>
      </c>
      <c r="Q155" s="192" t="s">
        <v>321</v>
      </c>
      <c r="R155" s="590" t="s">
        <v>475</v>
      </c>
    </row>
    <row r="156" spans="1:18" ht="15.95" customHeight="1" x14ac:dyDescent="0.25">
      <c r="A156" s="597">
        <v>130</v>
      </c>
      <c r="B156" s="589" t="s">
        <v>92</v>
      </c>
      <c r="C156" s="629" t="s">
        <v>78</v>
      </c>
      <c r="D156" s="597" t="s">
        <v>95</v>
      </c>
      <c r="E156" s="192" t="s">
        <v>597</v>
      </c>
      <c r="F156" s="591" t="s">
        <v>679</v>
      </c>
      <c r="G156" s="230" t="s">
        <v>332</v>
      </c>
      <c r="H156" s="590" t="s">
        <v>176</v>
      </c>
      <c r="I156" s="232"/>
      <c r="J156" s="232"/>
      <c r="K156" s="232"/>
      <c r="L156" s="232"/>
      <c r="M156" s="591"/>
      <c r="N156" s="175" t="s">
        <v>12</v>
      </c>
      <c r="O156" s="598">
        <v>1</v>
      </c>
      <c r="P156" s="644">
        <v>12078000</v>
      </c>
      <c r="Q156" s="192" t="s">
        <v>321</v>
      </c>
      <c r="R156" s="590" t="s">
        <v>475</v>
      </c>
    </row>
    <row r="157" spans="1:18" ht="15.95" customHeight="1" x14ac:dyDescent="0.25">
      <c r="A157" s="597">
        <v>131</v>
      </c>
      <c r="B157" s="589" t="s">
        <v>92</v>
      </c>
      <c r="C157" s="629" t="s">
        <v>78</v>
      </c>
      <c r="D157" s="597" t="s">
        <v>223</v>
      </c>
      <c r="E157" s="192" t="s">
        <v>597</v>
      </c>
      <c r="F157" s="591" t="s">
        <v>679</v>
      </c>
      <c r="G157" s="230" t="s">
        <v>332</v>
      </c>
      <c r="H157" s="590" t="s">
        <v>176</v>
      </c>
      <c r="I157" s="232"/>
      <c r="J157" s="232"/>
      <c r="K157" s="232"/>
      <c r="L157" s="232"/>
      <c r="M157" s="591"/>
      <c r="N157" s="175" t="s">
        <v>12</v>
      </c>
      <c r="O157" s="598">
        <v>1</v>
      </c>
      <c r="P157" s="644">
        <v>12078000</v>
      </c>
      <c r="Q157" s="192" t="s">
        <v>321</v>
      </c>
      <c r="R157" s="590" t="s">
        <v>475</v>
      </c>
    </row>
    <row r="158" spans="1:18" ht="15.95" customHeight="1" x14ac:dyDescent="0.2">
      <c r="A158" s="597">
        <v>132</v>
      </c>
      <c r="B158" s="183" t="s">
        <v>86</v>
      </c>
      <c r="C158" s="176" t="s">
        <v>93</v>
      </c>
      <c r="D158" s="175" t="s">
        <v>104</v>
      </c>
      <c r="E158" s="176" t="s">
        <v>442</v>
      </c>
      <c r="F158" s="230"/>
      <c r="G158" s="230" t="s">
        <v>332</v>
      </c>
      <c r="H158" s="178">
        <v>38808</v>
      </c>
      <c r="I158" s="230"/>
      <c r="J158" s="230"/>
      <c r="K158" s="230"/>
      <c r="L158" s="230"/>
      <c r="M158" s="230"/>
      <c r="N158" s="175" t="s">
        <v>12</v>
      </c>
      <c r="O158" s="598">
        <v>1</v>
      </c>
      <c r="P158" s="304">
        <v>5132600</v>
      </c>
      <c r="Q158" s="175" t="s">
        <v>360</v>
      </c>
      <c r="R158" s="177" t="s">
        <v>338</v>
      </c>
    </row>
    <row r="159" spans="1:18" ht="15.95" customHeight="1" x14ac:dyDescent="0.2">
      <c r="A159" s="597">
        <v>133</v>
      </c>
      <c r="B159" s="183" t="s">
        <v>86</v>
      </c>
      <c r="C159" s="176" t="s">
        <v>93</v>
      </c>
      <c r="D159" s="175" t="s">
        <v>385</v>
      </c>
      <c r="E159" s="176" t="s">
        <v>598</v>
      </c>
      <c r="F159" s="230"/>
      <c r="G159" s="230" t="s">
        <v>332</v>
      </c>
      <c r="H159" s="178">
        <v>39539</v>
      </c>
      <c r="I159" s="230"/>
      <c r="J159" s="230"/>
      <c r="K159" s="230"/>
      <c r="L159" s="230"/>
      <c r="M159" s="230"/>
      <c r="N159" s="175" t="s">
        <v>12</v>
      </c>
      <c r="O159" s="598">
        <v>1</v>
      </c>
      <c r="P159" s="304">
        <v>5000000</v>
      </c>
      <c r="Q159" s="175" t="s">
        <v>360</v>
      </c>
      <c r="R159" s="177" t="s">
        <v>338</v>
      </c>
    </row>
    <row r="160" spans="1:18" ht="15.95" customHeight="1" x14ac:dyDescent="0.2">
      <c r="A160" s="597">
        <v>134</v>
      </c>
      <c r="B160" s="183" t="s">
        <v>86</v>
      </c>
      <c r="C160" s="176" t="s">
        <v>93</v>
      </c>
      <c r="D160" s="175" t="s">
        <v>386</v>
      </c>
      <c r="E160" s="176" t="s">
        <v>443</v>
      </c>
      <c r="F160" s="230"/>
      <c r="G160" s="230" t="s">
        <v>332</v>
      </c>
      <c r="H160" s="178">
        <v>40155</v>
      </c>
      <c r="I160" s="230"/>
      <c r="J160" s="230"/>
      <c r="K160" s="230"/>
      <c r="L160" s="230"/>
      <c r="M160" s="230"/>
      <c r="N160" s="175" t="s">
        <v>12</v>
      </c>
      <c r="O160" s="598">
        <v>1</v>
      </c>
      <c r="P160" s="304">
        <v>2728000</v>
      </c>
      <c r="Q160" s="175" t="s">
        <v>360</v>
      </c>
      <c r="R160" s="177" t="s">
        <v>338</v>
      </c>
    </row>
    <row r="161" spans="1:20" ht="15.95" customHeight="1" x14ac:dyDescent="0.2">
      <c r="A161" s="597">
        <v>135</v>
      </c>
      <c r="B161" s="183" t="s">
        <v>86</v>
      </c>
      <c r="C161" s="176" t="s">
        <v>93</v>
      </c>
      <c r="D161" s="175" t="s">
        <v>387</v>
      </c>
      <c r="E161" s="176" t="s">
        <v>599</v>
      </c>
      <c r="F161" s="230"/>
      <c r="G161" s="230" t="s">
        <v>332</v>
      </c>
      <c r="H161" s="178">
        <v>40451</v>
      </c>
      <c r="I161" s="230"/>
      <c r="J161" s="230"/>
      <c r="K161" s="230"/>
      <c r="L161" s="230"/>
      <c r="M161" s="230"/>
      <c r="N161" s="175" t="s">
        <v>12</v>
      </c>
      <c r="O161" s="598">
        <v>1</v>
      </c>
      <c r="P161" s="304">
        <v>7400000</v>
      </c>
      <c r="Q161" s="175" t="s">
        <v>360</v>
      </c>
      <c r="R161" s="177" t="s">
        <v>338</v>
      </c>
    </row>
    <row r="162" spans="1:20" ht="15.95" customHeight="1" x14ac:dyDescent="0.2">
      <c r="A162" s="597">
        <v>136</v>
      </c>
      <c r="B162" s="183" t="s">
        <v>86</v>
      </c>
      <c r="C162" s="176" t="s">
        <v>93</v>
      </c>
      <c r="D162" s="175" t="s">
        <v>403</v>
      </c>
      <c r="E162" s="176" t="s">
        <v>599</v>
      </c>
      <c r="F162" s="230"/>
      <c r="G162" s="230" t="s">
        <v>332</v>
      </c>
      <c r="H162" s="178">
        <v>40451</v>
      </c>
      <c r="I162" s="230"/>
      <c r="J162" s="230"/>
      <c r="K162" s="230"/>
      <c r="L162" s="230"/>
      <c r="M162" s="230"/>
      <c r="N162" s="175" t="s">
        <v>12</v>
      </c>
      <c r="O162" s="598">
        <v>1</v>
      </c>
      <c r="P162" s="304">
        <v>7400000</v>
      </c>
      <c r="Q162" s="175" t="s">
        <v>337</v>
      </c>
      <c r="R162" s="177" t="s">
        <v>338</v>
      </c>
    </row>
    <row r="163" spans="1:20" ht="15.95" customHeight="1" x14ac:dyDescent="0.2">
      <c r="A163" s="597">
        <v>137</v>
      </c>
      <c r="B163" s="183" t="s">
        <v>86</v>
      </c>
      <c r="C163" s="176" t="s">
        <v>93</v>
      </c>
      <c r="D163" s="234" t="s">
        <v>444</v>
      </c>
      <c r="E163" s="176" t="s">
        <v>445</v>
      </c>
      <c r="F163" s="230"/>
      <c r="G163" s="230" t="s">
        <v>332</v>
      </c>
      <c r="H163" s="178">
        <v>40816</v>
      </c>
      <c r="I163" s="230"/>
      <c r="J163" s="230"/>
      <c r="K163" s="230"/>
      <c r="L163" s="230"/>
      <c r="M163" s="230"/>
      <c r="N163" s="175" t="s">
        <v>12</v>
      </c>
      <c r="O163" s="598">
        <v>1</v>
      </c>
      <c r="P163" s="304">
        <v>1998700</v>
      </c>
      <c r="Q163" s="175" t="s">
        <v>337</v>
      </c>
      <c r="R163" s="177" t="s">
        <v>338</v>
      </c>
    </row>
    <row r="164" spans="1:20" ht="15.95" customHeight="1" x14ac:dyDescent="0.2">
      <c r="A164" s="597">
        <v>138</v>
      </c>
      <c r="B164" s="183" t="s">
        <v>86</v>
      </c>
      <c r="C164" s="176" t="s">
        <v>93</v>
      </c>
      <c r="D164" s="235" t="s">
        <v>446</v>
      </c>
      <c r="E164" s="176" t="s">
        <v>445</v>
      </c>
      <c r="F164" s="230"/>
      <c r="G164" s="230" t="s">
        <v>332</v>
      </c>
      <c r="H164" s="178">
        <v>40816</v>
      </c>
      <c r="I164" s="230"/>
      <c r="J164" s="230"/>
      <c r="K164" s="230"/>
      <c r="L164" s="230"/>
      <c r="M164" s="230"/>
      <c r="N164" s="175" t="s">
        <v>12</v>
      </c>
      <c r="O164" s="598">
        <v>1</v>
      </c>
      <c r="P164" s="304">
        <v>1998700</v>
      </c>
      <c r="Q164" s="175" t="s">
        <v>360</v>
      </c>
      <c r="R164" s="177" t="s">
        <v>338</v>
      </c>
    </row>
    <row r="165" spans="1:20" ht="15.95" customHeight="1" x14ac:dyDescent="0.2">
      <c r="A165" s="597">
        <v>139</v>
      </c>
      <c r="B165" s="183" t="s">
        <v>86</v>
      </c>
      <c r="C165" s="176" t="s">
        <v>93</v>
      </c>
      <c r="D165" s="175" t="s">
        <v>609</v>
      </c>
      <c r="E165" s="176" t="s">
        <v>158</v>
      </c>
      <c r="F165" s="174"/>
      <c r="G165" s="230" t="s">
        <v>332</v>
      </c>
      <c r="H165" s="178">
        <v>41332</v>
      </c>
      <c r="I165" s="174"/>
      <c r="J165" s="174"/>
      <c r="K165" s="174"/>
      <c r="L165" s="174"/>
      <c r="M165" s="174"/>
      <c r="N165" s="175" t="s">
        <v>12</v>
      </c>
      <c r="O165" s="598">
        <v>1</v>
      </c>
      <c r="P165" s="304">
        <v>1963000</v>
      </c>
      <c r="Q165" s="175" t="s">
        <v>337</v>
      </c>
      <c r="R165" s="177" t="s">
        <v>338</v>
      </c>
    </row>
    <row r="166" spans="1:20" ht="15.95" customHeight="1" x14ac:dyDescent="0.2">
      <c r="A166" s="597">
        <v>140</v>
      </c>
      <c r="B166" s="183" t="s">
        <v>86</v>
      </c>
      <c r="C166" s="176" t="s">
        <v>93</v>
      </c>
      <c r="D166" s="233" t="s">
        <v>395</v>
      </c>
      <c r="E166" s="176" t="s">
        <v>600</v>
      </c>
      <c r="F166" s="174"/>
      <c r="G166" s="230" t="s">
        <v>332</v>
      </c>
      <c r="H166" s="178">
        <v>41332</v>
      </c>
      <c r="I166" s="174"/>
      <c r="J166" s="174"/>
      <c r="K166" s="174"/>
      <c r="L166" s="174"/>
      <c r="M166" s="174"/>
      <c r="N166" s="175" t="s">
        <v>12</v>
      </c>
      <c r="O166" s="598">
        <v>1</v>
      </c>
      <c r="P166" s="304">
        <v>2095000</v>
      </c>
      <c r="Q166" s="175" t="s">
        <v>360</v>
      </c>
      <c r="R166" s="177" t="s">
        <v>338</v>
      </c>
    </row>
    <row r="167" spans="1:20" ht="15.95" customHeight="1" x14ac:dyDescent="0.2">
      <c r="A167" s="597">
        <v>141</v>
      </c>
      <c r="B167" s="183" t="s">
        <v>86</v>
      </c>
      <c r="C167" s="176" t="s">
        <v>93</v>
      </c>
      <c r="D167" s="175" t="s">
        <v>396</v>
      </c>
      <c r="E167" s="176" t="s">
        <v>449</v>
      </c>
      <c r="F167" s="179"/>
      <c r="G167" s="230" t="s">
        <v>332</v>
      </c>
      <c r="H167" s="178">
        <v>41904</v>
      </c>
      <c r="I167" s="179"/>
      <c r="J167" s="179"/>
      <c r="K167" s="179"/>
      <c r="L167" s="179"/>
      <c r="M167" s="179"/>
      <c r="N167" s="175" t="s">
        <v>12</v>
      </c>
      <c r="O167" s="598">
        <v>1</v>
      </c>
      <c r="P167" s="304">
        <v>2460000</v>
      </c>
      <c r="Q167" s="175" t="s">
        <v>360</v>
      </c>
      <c r="R167" s="177" t="s">
        <v>338</v>
      </c>
    </row>
    <row r="168" spans="1:20" ht="15.95" customHeight="1" x14ac:dyDescent="0.2">
      <c r="A168" s="597">
        <v>142</v>
      </c>
      <c r="B168" s="183" t="s">
        <v>86</v>
      </c>
      <c r="C168" s="176" t="s">
        <v>447</v>
      </c>
      <c r="D168" s="175" t="s">
        <v>398</v>
      </c>
      <c r="E168" s="176" t="s">
        <v>448</v>
      </c>
      <c r="F168" s="236"/>
      <c r="G168" s="230" t="s">
        <v>332</v>
      </c>
      <c r="H168" s="178">
        <v>42604</v>
      </c>
      <c r="I168" s="236"/>
      <c r="J168" s="236"/>
      <c r="K168" s="236"/>
      <c r="L168" s="236"/>
      <c r="M168" s="236"/>
      <c r="N168" s="175" t="s">
        <v>12</v>
      </c>
      <c r="O168" s="598">
        <v>1</v>
      </c>
      <c r="P168" s="304">
        <v>3900000</v>
      </c>
      <c r="Q168" s="175" t="s">
        <v>337</v>
      </c>
      <c r="R168" s="177" t="s">
        <v>338</v>
      </c>
    </row>
    <row r="169" spans="1:20" ht="15.95" customHeight="1" x14ac:dyDescent="0.25">
      <c r="A169" s="597">
        <v>143</v>
      </c>
      <c r="B169" s="183" t="s">
        <v>86</v>
      </c>
      <c r="C169" s="215" t="s">
        <v>487</v>
      </c>
      <c r="D169" s="185" t="s">
        <v>394</v>
      </c>
      <c r="E169" s="215" t="s">
        <v>527</v>
      </c>
      <c r="F169" s="599" t="s">
        <v>680</v>
      </c>
      <c r="G169" s="230" t="s">
        <v>332</v>
      </c>
      <c r="H169" s="215" t="s">
        <v>528</v>
      </c>
      <c r="I169" s="221"/>
      <c r="J169" s="221"/>
      <c r="K169" s="221"/>
      <c r="L169" s="221"/>
      <c r="M169" s="185"/>
      <c r="N169" s="175" t="s">
        <v>12</v>
      </c>
      <c r="O169" s="598">
        <v>1</v>
      </c>
      <c r="P169" s="625">
        <v>2460000</v>
      </c>
      <c r="Q169" s="183" t="s">
        <v>321</v>
      </c>
      <c r="R169" s="215" t="s">
        <v>475</v>
      </c>
    </row>
    <row r="170" spans="1:20" ht="15.95" customHeight="1" x14ac:dyDescent="0.25">
      <c r="A170" s="597">
        <v>144</v>
      </c>
      <c r="B170" s="183" t="s">
        <v>86</v>
      </c>
      <c r="C170" s="215" t="s">
        <v>487</v>
      </c>
      <c r="D170" s="185" t="s">
        <v>228</v>
      </c>
      <c r="E170" s="215" t="s">
        <v>601</v>
      </c>
      <c r="F170" s="599" t="s">
        <v>681</v>
      </c>
      <c r="G170" s="230" t="s">
        <v>332</v>
      </c>
      <c r="H170" s="215" t="s">
        <v>170</v>
      </c>
      <c r="I170" s="221"/>
      <c r="J170" s="221"/>
      <c r="K170" s="221"/>
      <c r="L170" s="221"/>
      <c r="M170" s="185"/>
      <c r="N170" s="175" t="s">
        <v>12</v>
      </c>
      <c r="O170" s="598">
        <v>1</v>
      </c>
      <c r="P170" s="625">
        <v>1998700</v>
      </c>
      <c r="Q170" s="185" t="s">
        <v>360</v>
      </c>
      <c r="R170" s="215" t="s">
        <v>475</v>
      </c>
      <c r="T170" s="229"/>
    </row>
    <row r="171" spans="1:20" ht="15.95" customHeight="1" x14ac:dyDescent="0.25">
      <c r="A171" s="597">
        <v>145</v>
      </c>
      <c r="B171" s="183" t="s">
        <v>86</v>
      </c>
      <c r="C171" s="215" t="s">
        <v>487</v>
      </c>
      <c r="D171" s="185" t="s">
        <v>386</v>
      </c>
      <c r="E171" s="215" t="s">
        <v>602</v>
      </c>
      <c r="F171" s="599" t="s">
        <v>681</v>
      </c>
      <c r="G171" s="230" t="s">
        <v>332</v>
      </c>
      <c r="H171" s="215" t="s">
        <v>170</v>
      </c>
      <c r="I171" s="221"/>
      <c r="J171" s="221"/>
      <c r="K171" s="221"/>
      <c r="L171" s="221"/>
      <c r="M171" s="185"/>
      <c r="N171" s="175" t="s">
        <v>12</v>
      </c>
      <c r="O171" s="598">
        <v>1</v>
      </c>
      <c r="P171" s="625">
        <v>1998700</v>
      </c>
      <c r="Q171" s="185" t="s">
        <v>360</v>
      </c>
      <c r="R171" s="215" t="s">
        <v>475</v>
      </c>
      <c r="T171" s="229"/>
    </row>
    <row r="172" spans="1:20" ht="15.95" customHeight="1" x14ac:dyDescent="0.25">
      <c r="A172" s="597">
        <v>146</v>
      </c>
      <c r="B172" s="183" t="s">
        <v>86</v>
      </c>
      <c r="C172" s="215" t="s">
        <v>487</v>
      </c>
      <c r="D172" s="185" t="s">
        <v>227</v>
      </c>
      <c r="E172" s="215" t="s">
        <v>601</v>
      </c>
      <c r="F172" s="599" t="s">
        <v>681</v>
      </c>
      <c r="G172" s="230" t="s">
        <v>332</v>
      </c>
      <c r="H172" s="215" t="s">
        <v>170</v>
      </c>
      <c r="I172" s="221"/>
      <c r="J172" s="221"/>
      <c r="K172" s="221"/>
      <c r="L172" s="221"/>
      <c r="M172" s="188"/>
      <c r="N172" s="175" t="s">
        <v>12</v>
      </c>
      <c r="O172" s="598">
        <v>1</v>
      </c>
      <c r="P172" s="625">
        <v>1998700</v>
      </c>
      <c r="Q172" s="183" t="s">
        <v>321</v>
      </c>
      <c r="R172" s="215" t="s">
        <v>475</v>
      </c>
    </row>
    <row r="173" spans="1:20" ht="15.95" customHeight="1" x14ac:dyDescent="0.25">
      <c r="A173" s="597">
        <v>147</v>
      </c>
      <c r="B173" s="183" t="s">
        <v>86</v>
      </c>
      <c r="C173" s="215" t="s">
        <v>487</v>
      </c>
      <c r="D173" s="185" t="s">
        <v>107</v>
      </c>
      <c r="E173" s="215" t="s">
        <v>602</v>
      </c>
      <c r="F173" s="599" t="s">
        <v>681</v>
      </c>
      <c r="G173" s="230" t="s">
        <v>332</v>
      </c>
      <c r="H173" s="215" t="s">
        <v>170</v>
      </c>
      <c r="I173" s="221"/>
      <c r="J173" s="221"/>
      <c r="K173" s="221"/>
      <c r="L173" s="221"/>
      <c r="M173" s="188"/>
      <c r="N173" s="175" t="s">
        <v>12</v>
      </c>
      <c r="O173" s="598">
        <v>1</v>
      </c>
      <c r="P173" s="625">
        <v>1998700</v>
      </c>
      <c r="Q173" s="183" t="s">
        <v>321</v>
      </c>
      <c r="R173" s="215" t="s">
        <v>475</v>
      </c>
    </row>
    <row r="174" spans="1:20" ht="15.95" customHeight="1" x14ac:dyDescent="0.2">
      <c r="A174" s="597">
        <v>148</v>
      </c>
      <c r="B174" s="589" t="s">
        <v>157</v>
      </c>
      <c r="C174" s="629" t="s">
        <v>93</v>
      </c>
      <c r="D174" s="630" t="s">
        <v>97</v>
      </c>
      <c r="E174" s="641" t="s">
        <v>158</v>
      </c>
      <c r="F174" s="211"/>
      <c r="G174" s="232" t="s">
        <v>332</v>
      </c>
      <c r="H174" s="628" t="s">
        <v>176</v>
      </c>
      <c r="I174" s="249"/>
      <c r="J174" s="576"/>
      <c r="K174" s="576"/>
      <c r="L174" s="632"/>
      <c r="M174" s="249"/>
      <c r="N174" s="192" t="s">
        <v>12</v>
      </c>
      <c r="O174" s="598">
        <v>1</v>
      </c>
      <c r="P174" s="461">
        <v>1963000</v>
      </c>
      <c r="Q174" s="633" t="s">
        <v>322</v>
      </c>
      <c r="R174" s="186" t="s">
        <v>338</v>
      </c>
    </row>
    <row r="175" spans="1:20" ht="15.95" customHeight="1" x14ac:dyDescent="0.2">
      <c r="A175" s="597">
        <v>149</v>
      </c>
      <c r="B175" s="589" t="s">
        <v>86</v>
      </c>
      <c r="C175" s="629" t="s">
        <v>159</v>
      </c>
      <c r="D175" s="630" t="s">
        <v>98</v>
      </c>
      <c r="E175" s="641" t="s">
        <v>160</v>
      </c>
      <c r="F175" s="211"/>
      <c r="G175" s="232" t="s">
        <v>332</v>
      </c>
      <c r="H175" s="628" t="s">
        <v>177</v>
      </c>
      <c r="I175" s="249"/>
      <c r="J175" s="576"/>
      <c r="K175" s="576"/>
      <c r="L175" s="632"/>
      <c r="M175" s="249"/>
      <c r="N175" s="192" t="s">
        <v>12</v>
      </c>
      <c r="O175" s="598">
        <v>1</v>
      </c>
      <c r="P175" s="461">
        <v>6945000</v>
      </c>
      <c r="Q175" s="633" t="s">
        <v>322</v>
      </c>
      <c r="R175" s="186" t="s">
        <v>338</v>
      </c>
    </row>
    <row r="176" spans="1:20" ht="15.95" customHeight="1" x14ac:dyDescent="0.2">
      <c r="A176" s="597">
        <v>150</v>
      </c>
      <c r="B176" s="589" t="s">
        <v>86</v>
      </c>
      <c r="C176" s="639" t="s">
        <v>257</v>
      </c>
      <c r="D176" s="630" t="s">
        <v>99</v>
      </c>
      <c r="E176" s="641" t="s">
        <v>258</v>
      </c>
      <c r="F176" s="211"/>
      <c r="G176" s="232" t="s">
        <v>332</v>
      </c>
      <c r="H176" s="638" t="s">
        <v>320</v>
      </c>
      <c r="I176" s="249"/>
      <c r="J176" s="576"/>
      <c r="K176" s="576"/>
      <c r="L176" s="632"/>
      <c r="M176" s="249"/>
      <c r="N176" s="192" t="s">
        <v>12</v>
      </c>
      <c r="O176" s="598">
        <v>1</v>
      </c>
      <c r="P176" s="461">
        <v>7400000</v>
      </c>
      <c r="Q176" s="633" t="s">
        <v>322</v>
      </c>
      <c r="R176" s="186" t="s">
        <v>338</v>
      </c>
    </row>
    <row r="177" spans="1:18" ht="15.95" customHeight="1" x14ac:dyDescent="0.2">
      <c r="A177" s="597"/>
      <c r="B177" s="1017"/>
      <c r="C177" s="1018" t="s">
        <v>447</v>
      </c>
      <c r="D177" s="1019"/>
      <c r="E177" s="1020" t="s">
        <v>757</v>
      </c>
      <c r="F177" s="1021"/>
      <c r="G177" s="1013" t="s">
        <v>332</v>
      </c>
      <c r="H177" s="1022" t="s">
        <v>758</v>
      </c>
      <c r="I177" s="1023"/>
      <c r="J177" s="1024"/>
      <c r="K177" s="1024"/>
      <c r="L177" s="1025"/>
      <c r="M177" s="1023"/>
      <c r="N177" s="1016" t="s">
        <v>12</v>
      </c>
      <c r="O177" s="1014">
        <v>1</v>
      </c>
      <c r="P177" s="1026">
        <v>4928000</v>
      </c>
      <c r="Q177" s="1027" t="s">
        <v>321</v>
      </c>
      <c r="R177" s="1028" t="s">
        <v>338</v>
      </c>
    </row>
    <row r="178" spans="1:18" ht="15.95" customHeight="1" x14ac:dyDescent="0.2">
      <c r="A178" s="597">
        <v>151</v>
      </c>
      <c r="B178" s="183" t="s">
        <v>450</v>
      </c>
      <c r="C178" s="176" t="s">
        <v>451</v>
      </c>
      <c r="D178" s="175" t="s">
        <v>97</v>
      </c>
      <c r="E178" s="176" t="s">
        <v>434</v>
      </c>
      <c r="F178" s="230"/>
      <c r="G178" s="230" t="s">
        <v>332</v>
      </c>
      <c r="H178" s="178">
        <v>41792</v>
      </c>
      <c r="I178" s="230"/>
      <c r="J178" s="230"/>
      <c r="K178" s="230"/>
      <c r="L178" s="230"/>
      <c r="M178" s="230"/>
      <c r="N178" s="175" t="s">
        <v>603</v>
      </c>
      <c r="O178" s="598">
        <v>1</v>
      </c>
      <c r="P178" s="304">
        <v>33110000</v>
      </c>
      <c r="Q178" s="175" t="s">
        <v>337</v>
      </c>
      <c r="R178" s="177" t="s">
        <v>556</v>
      </c>
    </row>
    <row r="179" spans="1:18" ht="15.95" customHeight="1" x14ac:dyDescent="0.2">
      <c r="A179" s="597">
        <v>152</v>
      </c>
      <c r="B179" s="183" t="s">
        <v>452</v>
      </c>
      <c r="C179" s="176" t="s">
        <v>453</v>
      </c>
      <c r="D179" s="175" t="s">
        <v>97</v>
      </c>
      <c r="E179" s="176" t="s">
        <v>434</v>
      </c>
      <c r="F179" s="230"/>
      <c r="G179" s="230" t="s">
        <v>332</v>
      </c>
      <c r="H179" s="178">
        <v>41792</v>
      </c>
      <c r="I179" s="230"/>
      <c r="J179" s="230"/>
      <c r="K179" s="230"/>
      <c r="L179" s="230"/>
      <c r="M179" s="230"/>
      <c r="N179" s="175" t="s">
        <v>603</v>
      </c>
      <c r="O179" s="598">
        <v>1</v>
      </c>
      <c r="P179" s="304">
        <v>7260000</v>
      </c>
      <c r="Q179" s="175" t="s">
        <v>337</v>
      </c>
      <c r="R179" s="177" t="s">
        <v>556</v>
      </c>
    </row>
    <row r="180" spans="1:18" ht="15.95" customHeight="1" x14ac:dyDescent="0.25">
      <c r="A180" s="597">
        <v>153</v>
      </c>
      <c r="B180" s="183" t="s">
        <v>84</v>
      </c>
      <c r="C180" s="215" t="s">
        <v>520</v>
      </c>
      <c r="D180" s="185" t="s">
        <v>98</v>
      </c>
      <c r="E180" s="215" t="s">
        <v>682</v>
      </c>
      <c r="F180" s="599" t="s">
        <v>683</v>
      </c>
      <c r="G180" s="230" t="s">
        <v>332</v>
      </c>
      <c r="H180" s="215" t="s">
        <v>522</v>
      </c>
      <c r="I180" s="221"/>
      <c r="J180" s="221"/>
      <c r="K180" s="221"/>
      <c r="L180" s="221"/>
      <c r="M180" s="599"/>
      <c r="N180" s="609" t="s">
        <v>12</v>
      </c>
      <c r="O180" s="598">
        <v>1</v>
      </c>
      <c r="P180" s="625">
        <v>10000000</v>
      </c>
      <c r="Q180" s="183" t="s">
        <v>321</v>
      </c>
      <c r="R180" s="215" t="s">
        <v>475</v>
      </c>
    </row>
    <row r="181" spans="1:18" ht="15.95" customHeight="1" x14ac:dyDescent="0.25">
      <c r="A181" s="597">
        <v>154</v>
      </c>
      <c r="B181" s="183" t="s">
        <v>450</v>
      </c>
      <c r="C181" s="215" t="s">
        <v>547</v>
      </c>
      <c r="D181" s="185" t="s">
        <v>97</v>
      </c>
      <c r="E181" s="215" t="s">
        <v>548</v>
      </c>
      <c r="F181" s="599" t="s">
        <v>684</v>
      </c>
      <c r="G181" s="230" t="s">
        <v>332</v>
      </c>
      <c r="H181" s="215" t="s">
        <v>549</v>
      </c>
      <c r="I181" s="221"/>
      <c r="J181" s="221"/>
      <c r="K181" s="221"/>
      <c r="L181" s="221"/>
      <c r="M181" s="188"/>
      <c r="N181" s="609" t="s">
        <v>12</v>
      </c>
      <c r="O181" s="598">
        <v>1</v>
      </c>
      <c r="P181" s="644">
        <v>68328600</v>
      </c>
      <c r="Q181" s="183" t="s">
        <v>321</v>
      </c>
      <c r="R181" s="215" t="s">
        <v>475</v>
      </c>
    </row>
    <row r="182" spans="1:18" ht="15.95" customHeight="1" x14ac:dyDescent="0.25">
      <c r="A182" s="597">
        <v>155</v>
      </c>
      <c r="B182" s="183" t="s">
        <v>450</v>
      </c>
      <c r="C182" s="215" t="s">
        <v>547</v>
      </c>
      <c r="D182" s="185" t="s">
        <v>98</v>
      </c>
      <c r="E182" s="215" t="s">
        <v>550</v>
      </c>
      <c r="F182" s="599" t="s">
        <v>684</v>
      </c>
      <c r="G182" s="230" t="s">
        <v>332</v>
      </c>
      <c r="H182" s="215" t="s">
        <v>525</v>
      </c>
      <c r="I182" s="221"/>
      <c r="J182" s="221"/>
      <c r="K182" s="221"/>
      <c r="L182" s="221"/>
      <c r="M182" s="188"/>
      <c r="N182" s="609" t="s">
        <v>12</v>
      </c>
      <c r="O182" s="598">
        <v>1</v>
      </c>
      <c r="P182" s="644">
        <v>47955000</v>
      </c>
      <c r="Q182" s="183" t="s">
        <v>321</v>
      </c>
      <c r="R182" s="215" t="s">
        <v>475</v>
      </c>
    </row>
    <row r="183" spans="1:18" ht="15.95" customHeight="1" x14ac:dyDescent="0.25">
      <c r="A183" s="597"/>
      <c r="B183" s="1010" t="s">
        <v>157</v>
      </c>
      <c r="C183" s="1011" t="s">
        <v>742</v>
      </c>
      <c r="D183" s="1001" t="s">
        <v>97</v>
      </c>
      <c r="E183" s="1011" t="s">
        <v>743</v>
      </c>
      <c r="F183" s="1012"/>
      <c r="G183" s="1013" t="s">
        <v>364</v>
      </c>
      <c r="H183" s="1011" t="s">
        <v>744</v>
      </c>
      <c r="I183" s="1013"/>
      <c r="J183" s="1013"/>
      <c r="K183" s="1013"/>
      <c r="L183" s="1013"/>
      <c r="M183" s="1001"/>
      <c r="N183" s="609" t="s">
        <v>12</v>
      </c>
      <c r="O183" s="1014">
        <v>1</v>
      </c>
      <c r="P183" s="1015">
        <v>15895000</v>
      </c>
      <c r="Q183" s="1016" t="s">
        <v>321</v>
      </c>
      <c r="R183" s="177" t="s">
        <v>338</v>
      </c>
    </row>
    <row r="184" spans="1:18" ht="15.95" customHeight="1" x14ac:dyDescent="0.2">
      <c r="A184" s="597">
        <v>156</v>
      </c>
      <c r="B184" s="183" t="s">
        <v>235</v>
      </c>
      <c r="C184" s="176" t="s">
        <v>454</v>
      </c>
      <c r="D184" s="175" t="s">
        <v>98</v>
      </c>
      <c r="E184" s="215" t="s">
        <v>612</v>
      </c>
      <c r="F184" s="230"/>
      <c r="G184" s="230" t="s">
        <v>221</v>
      </c>
      <c r="H184" s="178">
        <v>42564</v>
      </c>
      <c r="I184" s="230"/>
      <c r="J184" s="230"/>
      <c r="K184" s="230"/>
      <c r="L184" s="230"/>
      <c r="M184" s="230"/>
      <c r="N184" s="175" t="s">
        <v>12</v>
      </c>
      <c r="O184" s="598">
        <v>1</v>
      </c>
      <c r="P184" s="304">
        <v>6265020</v>
      </c>
      <c r="Q184" s="175" t="s">
        <v>337</v>
      </c>
      <c r="R184" s="177" t="s">
        <v>338</v>
      </c>
    </row>
    <row r="185" spans="1:18" ht="15.95" customHeight="1" x14ac:dyDescent="0.2">
      <c r="A185" s="597">
        <v>157</v>
      </c>
      <c r="B185" s="183" t="s">
        <v>455</v>
      </c>
      <c r="C185" s="176" t="s">
        <v>456</v>
      </c>
      <c r="D185" s="175" t="s">
        <v>99</v>
      </c>
      <c r="E185" s="215" t="s">
        <v>612</v>
      </c>
      <c r="F185" s="230"/>
      <c r="G185" s="230" t="s">
        <v>221</v>
      </c>
      <c r="H185" s="178">
        <v>38443</v>
      </c>
      <c r="I185" s="230"/>
      <c r="J185" s="230"/>
      <c r="K185" s="230"/>
      <c r="L185" s="230"/>
      <c r="M185" s="230"/>
      <c r="N185" s="175" t="s">
        <v>12</v>
      </c>
      <c r="O185" s="598">
        <v>1</v>
      </c>
      <c r="P185" s="304">
        <v>850000</v>
      </c>
      <c r="Q185" s="175" t="s">
        <v>337</v>
      </c>
      <c r="R185" s="177" t="s">
        <v>338</v>
      </c>
    </row>
    <row r="186" spans="1:18" ht="15.95" customHeight="1" x14ac:dyDescent="0.2">
      <c r="A186" s="597">
        <v>158</v>
      </c>
      <c r="B186" s="183" t="s">
        <v>455</v>
      </c>
      <c r="C186" s="176" t="s">
        <v>457</v>
      </c>
      <c r="D186" s="175" t="s">
        <v>96</v>
      </c>
      <c r="E186" s="215" t="s">
        <v>612</v>
      </c>
      <c r="F186" s="230"/>
      <c r="G186" s="230" t="s">
        <v>221</v>
      </c>
      <c r="H186" s="178">
        <v>40497</v>
      </c>
      <c r="I186" s="230"/>
      <c r="J186" s="230"/>
      <c r="K186" s="230"/>
      <c r="L186" s="230"/>
      <c r="M186" s="230"/>
      <c r="N186" s="175" t="s">
        <v>12</v>
      </c>
      <c r="O186" s="598">
        <v>1</v>
      </c>
      <c r="P186" s="304">
        <v>1200000</v>
      </c>
      <c r="Q186" s="175" t="s">
        <v>337</v>
      </c>
      <c r="R186" s="177" t="s">
        <v>338</v>
      </c>
    </row>
    <row r="187" spans="1:18" ht="15.95" customHeight="1" x14ac:dyDescent="0.2">
      <c r="A187" s="597">
        <v>159</v>
      </c>
      <c r="B187" s="183" t="s">
        <v>455</v>
      </c>
      <c r="C187" s="176" t="s">
        <v>456</v>
      </c>
      <c r="D187" s="175" t="s">
        <v>98</v>
      </c>
      <c r="E187" s="215" t="s">
        <v>612</v>
      </c>
      <c r="F187" s="230"/>
      <c r="G187" s="230" t="s">
        <v>221</v>
      </c>
      <c r="H187" s="178">
        <v>38443</v>
      </c>
      <c r="I187" s="230"/>
      <c r="J187" s="230"/>
      <c r="K187" s="230"/>
      <c r="L187" s="230"/>
      <c r="M187" s="230"/>
      <c r="N187" s="175" t="s">
        <v>12</v>
      </c>
      <c r="O187" s="598">
        <v>1</v>
      </c>
      <c r="P187" s="304">
        <v>850000</v>
      </c>
      <c r="Q187" s="175" t="s">
        <v>337</v>
      </c>
      <c r="R187" s="177" t="s">
        <v>338</v>
      </c>
    </row>
    <row r="188" spans="1:18" ht="15.95" customHeight="1" x14ac:dyDescent="0.2">
      <c r="A188" s="597">
        <v>160</v>
      </c>
      <c r="B188" s="637" t="s">
        <v>235</v>
      </c>
      <c r="C188" s="639" t="s">
        <v>236</v>
      </c>
      <c r="D188" s="630" t="s">
        <v>96</v>
      </c>
      <c r="E188" s="215" t="s">
        <v>612</v>
      </c>
      <c r="F188" s="211"/>
      <c r="G188" s="619"/>
      <c r="H188" s="638" t="s">
        <v>153</v>
      </c>
      <c r="I188" s="249"/>
      <c r="J188" s="576"/>
      <c r="K188" s="576"/>
      <c r="L188" s="632"/>
      <c r="M188" s="249"/>
      <c r="N188" s="192" t="s">
        <v>12</v>
      </c>
      <c r="O188" s="598">
        <v>1</v>
      </c>
      <c r="P188" s="461">
        <v>6265020</v>
      </c>
      <c r="Q188" s="633" t="s">
        <v>321</v>
      </c>
      <c r="R188" s="177" t="s">
        <v>338</v>
      </c>
    </row>
    <row r="189" spans="1:18" ht="15.95" customHeight="1" x14ac:dyDescent="0.2">
      <c r="A189" s="597">
        <v>161</v>
      </c>
      <c r="B189" s="183" t="s">
        <v>233</v>
      </c>
      <c r="C189" s="176" t="s">
        <v>458</v>
      </c>
      <c r="D189" s="175" t="s">
        <v>97</v>
      </c>
      <c r="E189" s="176" t="s">
        <v>459</v>
      </c>
      <c r="F189" s="230"/>
      <c r="G189" s="230" t="s">
        <v>222</v>
      </c>
      <c r="H189" s="178">
        <v>40816</v>
      </c>
      <c r="I189" s="230"/>
      <c r="J189" s="230"/>
      <c r="K189" s="230"/>
      <c r="L189" s="230"/>
      <c r="M189" s="230"/>
      <c r="N189" s="175" t="s">
        <v>12</v>
      </c>
      <c r="O189" s="598">
        <v>1</v>
      </c>
      <c r="P189" s="304">
        <v>1200000</v>
      </c>
      <c r="Q189" s="175" t="s">
        <v>337</v>
      </c>
      <c r="R189" s="177" t="s">
        <v>338</v>
      </c>
    </row>
    <row r="190" spans="1:18" ht="15.95" customHeight="1" x14ac:dyDescent="0.2">
      <c r="A190" s="597">
        <v>162</v>
      </c>
      <c r="B190" s="192" t="s">
        <v>233</v>
      </c>
      <c r="C190" s="211" t="s">
        <v>460</v>
      </c>
      <c r="D190" s="192" t="s">
        <v>98</v>
      </c>
      <c r="E190" s="211" t="s">
        <v>461</v>
      </c>
      <c r="F190" s="232"/>
      <c r="G190" s="232" t="s">
        <v>222</v>
      </c>
      <c r="H190" s="213">
        <v>42198</v>
      </c>
      <c r="I190" s="232"/>
      <c r="J190" s="232"/>
      <c r="K190" s="232"/>
      <c r="L190" s="232"/>
      <c r="M190" s="232"/>
      <c r="N190" s="192" t="s">
        <v>12</v>
      </c>
      <c r="O190" s="598">
        <v>1</v>
      </c>
      <c r="P190" s="461">
        <v>2475000</v>
      </c>
      <c r="Q190" s="183" t="s">
        <v>337</v>
      </c>
      <c r="R190" s="177" t="s">
        <v>338</v>
      </c>
    </row>
    <row r="191" spans="1:18" ht="15.95" customHeight="1" x14ac:dyDescent="0.2">
      <c r="A191" s="597">
        <v>163</v>
      </c>
      <c r="B191" s="589" t="s">
        <v>233</v>
      </c>
      <c r="C191" s="639" t="s">
        <v>232</v>
      </c>
      <c r="D191" s="630" t="s">
        <v>97</v>
      </c>
      <c r="E191" s="640" t="s">
        <v>234</v>
      </c>
      <c r="F191" s="211"/>
      <c r="G191" s="232" t="s">
        <v>222</v>
      </c>
      <c r="H191" s="638" t="s">
        <v>153</v>
      </c>
      <c r="I191" s="249"/>
      <c r="J191" s="576"/>
      <c r="K191" s="576"/>
      <c r="L191" s="632"/>
      <c r="M191" s="249"/>
      <c r="N191" s="192" t="s">
        <v>12</v>
      </c>
      <c r="O191" s="598">
        <v>1</v>
      </c>
      <c r="P191" s="461">
        <v>4100000</v>
      </c>
      <c r="Q191" s="633" t="s">
        <v>321</v>
      </c>
      <c r="R191" s="177" t="s">
        <v>338</v>
      </c>
    </row>
    <row r="192" spans="1:18" ht="15.95" customHeight="1" x14ac:dyDescent="0.2">
      <c r="A192" s="597">
        <v>164</v>
      </c>
      <c r="B192" s="589" t="s">
        <v>85</v>
      </c>
      <c r="C192" s="639" t="s">
        <v>161</v>
      </c>
      <c r="D192" s="630" t="s">
        <v>97</v>
      </c>
      <c r="E192" s="640" t="s">
        <v>162</v>
      </c>
      <c r="F192" s="211"/>
      <c r="G192" s="232" t="s">
        <v>222</v>
      </c>
      <c r="H192" s="638" t="s">
        <v>178</v>
      </c>
      <c r="I192" s="249"/>
      <c r="J192" s="576"/>
      <c r="K192" s="576"/>
      <c r="L192" s="632"/>
      <c r="M192" s="249"/>
      <c r="N192" s="192" t="s">
        <v>12</v>
      </c>
      <c r="O192" s="598">
        <v>1</v>
      </c>
      <c r="P192" s="461">
        <v>1350000</v>
      </c>
      <c r="Q192" s="633" t="s">
        <v>321</v>
      </c>
      <c r="R192" s="177" t="s">
        <v>338</v>
      </c>
    </row>
    <row r="193" spans="1:21" ht="15.95" customHeight="1" x14ac:dyDescent="0.2">
      <c r="A193" s="597">
        <v>165</v>
      </c>
      <c r="B193" s="589" t="s">
        <v>85</v>
      </c>
      <c r="C193" s="639" t="s">
        <v>161</v>
      </c>
      <c r="D193" s="630" t="s">
        <v>98</v>
      </c>
      <c r="E193" s="640" t="s">
        <v>162</v>
      </c>
      <c r="F193" s="211"/>
      <c r="G193" s="232" t="s">
        <v>222</v>
      </c>
      <c r="H193" s="638" t="s">
        <v>130</v>
      </c>
      <c r="I193" s="249"/>
      <c r="J193" s="576"/>
      <c r="K193" s="576"/>
      <c r="L193" s="632"/>
      <c r="M193" s="249"/>
      <c r="N193" s="192" t="s">
        <v>12</v>
      </c>
      <c r="O193" s="598">
        <v>1</v>
      </c>
      <c r="P193" s="461">
        <v>2050000</v>
      </c>
      <c r="Q193" s="633" t="s">
        <v>321</v>
      </c>
      <c r="R193" s="177" t="s">
        <v>338</v>
      </c>
    </row>
    <row r="194" spans="1:21" ht="15.95" customHeight="1" x14ac:dyDescent="0.2">
      <c r="A194" s="597">
        <v>166</v>
      </c>
      <c r="B194" s="637" t="s">
        <v>85</v>
      </c>
      <c r="C194" s="639" t="s">
        <v>161</v>
      </c>
      <c r="D194" s="630" t="s">
        <v>99</v>
      </c>
      <c r="E194" s="640" t="s">
        <v>162</v>
      </c>
      <c r="F194" s="211"/>
      <c r="G194" s="232" t="s">
        <v>222</v>
      </c>
      <c r="H194" s="646" t="s">
        <v>130</v>
      </c>
      <c r="I194" s="249"/>
      <c r="J194" s="576"/>
      <c r="K194" s="576"/>
      <c r="L194" s="632"/>
      <c r="M194" s="249"/>
      <c r="N194" s="192" t="s">
        <v>12</v>
      </c>
      <c r="O194" s="598">
        <v>1</v>
      </c>
      <c r="P194" s="461">
        <v>2050000</v>
      </c>
      <c r="Q194" s="633" t="s">
        <v>321</v>
      </c>
      <c r="R194" s="177" t="s">
        <v>338</v>
      </c>
    </row>
    <row r="195" spans="1:21" ht="15.95" customHeight="1" x14ac:dyDescent="0.2">
      <c r="A195" s="597">
        <v>167</v>
      </c>
      <c r="B195" s="637" t="s">
        <v>238</v>
      </c>
      <c r="C195" s="629" t="s">
        <v>239</v>
      </c>
      <c r="D195" s="630" t="s">
        <v>97</v>
      </c>
      <c r="E195" s="640" t="s">
        <v>250</v>
      </c>
      <c r="F195" s="211"/>
      <c r="G195" s="232" t="s">
        <v>222</v>
      </c>
      <c r="H195" s="643" t="s">
        <v>240</v>
      </c>
      <c r="I195" s="249"/>
      <c r="J195" s="576"/>
      <c r="K195" s="576"/>
      <c r="L195" s="632"/>
      <c r="M195" s="249"/>
      <c r="N195" s="642" t="s">
        <v>289</v>
      </c>
      <c r="O195" s="598">
        <v>1</v>
      </c>
      <c r="P195" s="461">
        <v>6500000</v>
      </c>
      <c r="Q195" s="633" t="s">
        <v>321</v>
      </c>
      <c r="R195" s="186" t="s">
        <v>728</v>
      </c>
    </row>
    <row r="196" spans="1:21" ht="15.95" customHeight="1" x14ac:dyDescent="0.25">
      <c r="A196" s="597">
        <v>168</v>
      </c>
      <c r="B196" s="183" t="s">
        <v>537</v>
      </c>
      <c r="C196" s="599" t="s">
        <v>535</v>
      </c>
      <c r="D196" s="185" t="s">
        <v>97</v>
      </c>
      <c r="E196" s="215" t="s">
        <v>685</v>
      </c>
      <c r="F196" s="599" t="s">
        <v>686</v>
      </c>
      <c r="G196" s="603" t="s">
        <v>332</v>
      </c>
      <c r="H196" s="215" t="s">
        <v>536</v>
      </c>
      <c r="I196" s="221"/>
      <c r="J196" s="221"/>
      <c r="K196" s="221"/>
      <c r="L196" s="221"/>
      <c r="M196" s="599"/>
      <c r="N196" s="606" t="s">
        <v>12</v>
      </c>
      <c r="O196" s="598">
        <v>1</v>
      </c>
      <c r="P196" s="625">
        <v>3850000</v>
      </c>
      <c r="Q196" s="183" t="s">
        <v>321</v>
      </c>
      <c r="R196" s="215" t="s">
        <v>475</v>
      </c>
    </row>
    <row r="197" spans="1:21" ht="15.95" customHeight="1" x14ac:dyDescent="0.25">
      <c r="A197" s="597">
        <v>169</v>
      </c>
      <c r="B197" s="183" t="s">
        <v>516</v>
      </c>
      <c r="C197" s="599" t="s">
        <v>529</v>
      </c>
      <c r="D197" s="185" t="s">
        <v>98</v>
      </c>
      <c r="E197" s="215" t="s">
        <v>687</v>
      </c>
      <c r="F197" s="599" t="s">
        <v>688</v>
      </c>
      <c r="G197" s="603" t="s">
        <v>332</v>
      </c>
      <c r="H197" s="215" t="s">
        <v>530</v>
      </c>
      <c r="I197" s="221"/>
      <c r="J197" s="221"/>
      <c r="K197" s="221"/>
      <c r="L197" s="221"/>
      <c r="M197" s="599"/>
      <c r="N197" s="606" t="s">
        <v>12</v>
      </c>
      <c r="O197" s="598">
        <v>1</v>
      </c>
      <c r="P197" s="625">
        <v>29450000</v>
      </c>
      <c r="Q197" s="183" t="s">
        <v>321</v>
      </c>
      <c r="R197" s="215" t="s">
        <v>475</v>
      </c>
    </row>
    <row r="198" spans="1:21" ht="15.95" customHeight="1" x14ac:dyDescent="0.25">
      <c r="A198" s="597">
        <v>170</v>
      </c>
      <c r="B198" s="589" t="s">
        <v>253</v>
      </c>
      <c r="C198" s="629" t="s">
        <v>254</v>
      </c>
      <c r="D198" s="659" t="s">
        <v>97</v>
      </c>
      <c r="E198" s="647" t="s">
        <v>255</v>
      </c>
      <c r="F198" s="211"/>
      <c r="G198" s="648"/>
      <c r="H198" s="649" t="s">
        <v>256</v>
      </c>
      <c r="I198" s="249"/>
      <c r="J198" s="576"/>
      <c r="K198" s="576"/>
      <c r="L198" s="650"/>
      <c r="M198" s="249"/>
      <c r="N198" s="610" t="s">
        <v>12</v>
      </c>
      <c r="O198" s="598">
        <v>1</v>
      </c>
      <c r="P198" s="461">
        <v>14750000</v>
      </c>
      <c r="Q198" s="633" t="s">
        <v>321</v>
      </c>
      <c r="R198" s="186" t="s">
        <v>338</v>
      </c>
    </row>
    <row r="199" spans="1:21" ht="15.95" customHeight="1" x14ac:dyDescent="0.25">
      <c r="A199" s="597">
        <v>171</v>
      </c>
      <c r="B199" s="183" t="s">
        <v>543</v>
      </c>
      <c r="C199" s="215" t="s">
        <v>541</v>
      </c>
      <c r="D199" s="185" t="s">
        <v>97</v>
      </c>
      <c r="E199" s="215" t="s">
        <v>689</v>
      </c>
      <c r="F199" s="599" t="s">
        <v>690</v>
      </c>
      <c r="G199" s="215" t="s">
        <v>221</v>
      </c>
      <c r="H199" s="215" t="s">
        <v>542</v>
      </c>
      <c r="I199" s="221"/>
      <c r="J199" s="221"/>
      <c r="K199" s="221"/>
      <c r="L199" s="221"/>
      <c r="M199" s="588"/>
      <c r="N199" s="606" t="s">
        <v>12</v>
      </c>
      <c r="O199" s="598">
        <v>1</v>
      </c>
      <c r="P199" s="625">
        <v>1500000</v>
      </c>
      <c r="Q199" s="183" t="s">
        <v>321</v>
      </c>
      <c r="R199" s="215" t="s">
        <v>475</v>
      </c>
    </row>
    <row r="200" spans="1:21" ht="15.95" customHeight="1" x14ac:dyDescent="0.2">
      <c r="A200" s="597">
        <v>172</v>
      </c>
      <c r="B200" s="183" t="s">
        <v>462</v>
      </c>
      <c r="C200" s="184" t="s">
        <v>463</v>
      </c>
      <c r="D200" s="183" t="s">
        <v>97</v>
      </c>
      <c r="E200" s="184" t="s">
        <v>464</v>
      </c>
      <c r="F200" s="221"/>
      <c r="G200" s="221" t="s">
        <v>332</v>
      </c>
      <c r="H200" s="178">
        <v>40816</v>
      </c>
      <c r="I200" s="221"/>
      <c r="J200" s="221"/>
      <c r="K200" s="221"/>
      <c r="L200" s="221"/>
      <c r="M200" s="221"/>
      <c r="N200" s="183" t="s">
        <v>12</v>
      </c>
      <c r="O200" s="598">
        <v>1</v>
      </c>
      <c r="P200" s="306">
        <v>1500000</v>
      </c>
      <c r="Q200" s="183" t="s">
        <v>337</v>
      </c>
      <c r="R200" s="216" t="s">
        <v>338</v>
      </c>
    </row>
    <row r="201" spans="1:21" ht="15.95" customHeight="1" x14ac:dyDescent="0.2">
      <c r="A201" s="597">
        <v>173</v>
      </c>
      <c r="B201" s="183" t="s">
        <v>462</v>
      </c>
      <c r="C201" s="184" t="s">
        <v>463</v>
      </c>
      <c r="D201" s="183" t="s">
        <v>98</v>
      </c>
      <c r="E201" s="184" t="s">
        <v>465</v>
      </c>
      <c r="F201" s="221"/>
      <c r="G201" s="221" t="s">
        <v>332</v>
      </c>
      <c r="H201" s="213">
        <v>42198</v>
      </c>
      <c r="I201" s="221"/>
      <c r="J201" s="221"/>
      <c r="K201" s="221"/>
      <c r="L201" s="221"/>
      <c r="M201" s="221"/>
      <c r="N201" s="183" t="s">
        <v>12</v>
      </c>
      <c r="O201" s="598">
        <v>1</v>
      </c>
      <c r="P201" s="306">
        <v>4400000</v>
      </c>
      <c r="Q201" s="183" t="s">
        <v>337</v>
      </c>
      <c r="R201" s="216" t="s">
        <v>338</v>
      </c>
    </row>
    <row r="202" spans="1:21" ht="15.95" customHeight="1" x14ac:dyDescent="0.2">
      <c r="A202" s="597">
        <v>174</v>
      </c>
      <c r="B202" s="183" t="s">
        <v>604</v>
      </c>
      <c r="C202" s="184" t="s">
        <v>463</v>
      </c>
      <c r="D202" s="183" t="s">
        <v>99</v>
      </c>
      <c r="E202" s="184" t="s">
        <v>605</v>
      </c>
      <c r="F202" s="221"/>
      <c r="G202" s="221" t="s">
        <v>332</v>
      </c>
      <c r="H202" s="187">
        <v>42861</v>
      </c>
      <c r="I202" s="221"/>
      <c r="J202" s="221"/>
      <c r="K202" s="221"/>
      <c r="L202" s="221"/>
      <c r="M202" s="221"/>
      <c r="N202" s="183" t="s">
        <v>12</v>
      </c>
      <c r="O202" s="598">
        <v>1</v>
      </c>
      <c r="P202" s="306">
        <v>12350000</v>
      </c>
      <c r="Q202" s="183" t="s">
        <v>337</v>
      </c>
      <c r="R202" s="216" t="s">
        <v>338</v>
      </c>
    </row>
    <row r="203" spans="1:21" s="594" customFormat="1" ht="15.75" x14ac:dyDescent="0.25">
      <c r="A203" s="597">
        <v>175</v>
      </c>
      <c r="B203" s="651" t="s">
        <v>377</v>
      </c>
      <c r="C203" s="651" t="s">
        <v>551</v>
      </c>
      <c r="D203" s="652" t="s">
        <v>97</v>
      </c>
      <c r="E203" s="651" t="s">
        <v>658</v>
      </c>
      <c r="F203" s="652" t="s">
        <v>552</v>
      </c>
      <c r="G203" s="652" t="s">
        <v>659</v>
      </c>
      <c r="H203" s="773">
        <v>41256</v>
      </c>
      <c r="I203" s="145" t="s">
        <v>77</v>
      </c>
      <c r="J203" s="145" t="s">
        <v>77</v>
      </c>
      <c r="K203" s="145" t="s">
        <v>77</v>
      </c>
      <c r="L203" s="145" t="s">
        <v>77</v>
      </c>
      <c r="M203" s="145" t="s">
        <v>77</v>
      </c>
      <c r="N203" s="652" t="s">
        <v>660</v>
      </c>
      <c r="O203" s="652">
        <v>1</v>
      </c>
      <c r="P203" s="653">
        <v>1937500</v>
      </c>
      <c r="Q203" s="145" t="s">
        <v>321</v>
      </c>
      <c r="R203" s="215" t="s">
        <v>475</v>
      </c>
    </row>
    <row r="204" spans="1:21" s="238" customFormat="1" ht="15.95" customHeight="1" x14ac:dyDescent="0.3">
      <c r="A204" s="597">
        <v>176</v>
      </c>
      <c r="B204" s="600" t="s">
        <v>84</v>
      </c>
      <c r="C204" s="601" t="s">
        <v>71</v>
      </c>
      <c r="D204" s="602" t="s">
        <v>466</v>
      </c>
      <c r="E204" s="603" t="s">
        <v>467</v>
      </c>
      <c r="F204" s="604"/>
      <c r="G204" s="605" t="s">
        <v>332</v>
      </c>
      <c r="H204" s="178">
        <v>43710</v>
      </c>
      <c r="I204" s="604"/>
      <c r="J204" s="606"/>
      <c r="K204" s="606"/>
      <c r="L204" s="604"/>
      <c r="M204" s="604"/>
      <c r="N204" s="183" t="s">
        <v>12</v>
      </c>
      <c r="O204" s="598">
        <v>1</v>
      </c>
      <c r="P204" s="607">
        <v>14850000</v>
      </c>
      <c r="Q204" s="608" t="s">
        <v>337</v>
      </c>
      <c r="R204" s="216" t="s">
        <v>338</v>
      </c>
    </row>
    <row r="205" spans="1:21" s="9" customFormat="1" ht="17.100000000000001" customHeight="1" x14ac:dyDescent="0.3">
      <c r="A205" s="597">
        <v>177</v>
      </c>
      <c r="B205" s="815" t="s">
        <v>82</v>
      </c>
      <c r="C205" s="816" t="s">
        <v>6</v>
      </c>
      <c r="D205" s="817" t="s">
        <v>391</v>
      </c>
      <c r="E205" s="815" t="s">
        <v>73</v>
      </c>
      <c r="F205" s="818"/>
      <c r="G205" s="815" t="s">
        <v>222</v>
      </c>
      <c r="H205" s="819">
        <v>40451</v>
      </c>
      <c r="I205" s="820"/>
      <c r="J205" s="821"/>
      <c r="K205" s="821"/>
      <c r="L205" s="814"/>
      <c r="M205" s="814"/>
      <c r="N205" s="821" t="s">
        <v>643</v>
      </c>
      <c r="O205" s="822">
        <v>1</v>
      </c>
      <c r="P205" s="823">
        <v>265000</v>
      </c>
      <c r="Q205" s="824" t="s">
        <v>322</v>
      </c>
      <c r="R205" s="818"/>
      <c r="S205" s="3"/>
      <c r="T205" s="3"/>
      <c r="U205" s="3"/>
    </row>
    <row r="206" spans="1:21" s="373" customFormat="1" ht="17.100000000000001" customHeight="1" x14ac:dyDescent="0.3">
      <c r="A206" s="597">
        <v>178</v>
      </c>
      <c r="B206" s="826" t="s">
        <v>82</v>
      </c>
      <c r="C206" s="827" t="s">
        <v>6</v>
      </c>
      <c r="D206" s="828" t="s">
        <v>401</v>
      </c>
      <c r="E206" s="826" t="s">
        <v>73</v>
      </c>
      <c r="F206" s="829"/>
      <c r="G206" s="826" t="s">
        <v>222</v>
      </c>
      <c r="H206" s="830">
        <v>40451</v>
      </c>
      <c r="I206" s="831"/>
      <c r="J206" s="832"/>
      <c r="K206" s="832"/>
      <c r="L206" s="825"/>
      <c r="M206" s="825"/>
      <c r="N206" s="832" t="s">
        <v>643</v>
      </c>
      <c r="O206" s="833">
        <v>1</v>
      </c>
      <c r="P206" s="834">
        <v>265000</v>
      </c>
      <c r="Q206" s="835" t="s">
        <v>322</v>
      </c>
      <c r="R206" s="829"/>
      <c r="S206" s="372"/>
      <c r="T206" s="372"/>
      <c r="U206" s="372"/>
    </row>
    <row r="207" spans="1:21" s="9" customFormat="1" ht="17.100000000000001" customHeight="1" x14ac:dyDescent="0.3">
      <c r="A207" s="597">
        <v>179</v>
      </c>
      <c r="B207" s="826" t="s">
        <v>82</v>
      </c>
      <c r="C207" s="827" t="s">
        <v>6</v>
      </c>
      <c r="D207" s="828" t="s">
        <v>402</v>
      </c>
      <c r="E207" s="826" t="s">
        <v>73</v>
      </c>
      <c r="F207" s="829"/>
      <c r="G207" s="826" t="s">
        <v>222</v>
      </c>
      <c r="H207" s="830">
        <v>40451</v>
      </c>
      <c r="I207" s="831"/>
      <c r="J207" s="832"/>
      <c r="K207" s="832"/>
      <c r="L207" s="825"/>
      <c r="M207" s="825"/>
      <c r="N207" s="832" t="s">
        <v>643</v>
      </c>
      <c r="O207" s="833">
        <v>1</v>
      </c>
      <c r="P207" s="834">
        <v>265000</v>
      </c>
      <c r="Q207" s="835" t="s">
        <v>322</v>
      </c>
      <c r="R207" s="829"/>
      <c r="S207" s="3"/>
      <c r="T207" s="3"/>
      <c r="U207" s="3"/>
    </row>
    <row r="208" spans="1:21" s="373" customFormat="1" ht="17.100000000000001" customHeight="1" x14ac:dyDescent="0.3">
      <c r="A208" s="597">
        <v>180</v>
      </c>
      <c r="B208" s="826" t="s">
        <v>82</v>
      </c>
      <c r="C208" s="827" t="s">
        <v>6</v>
      </c>
      <c r="D208" s="828" t="s">
        <v>625</v>
      </c>
      <c r="E208" s="826" t="s">
        <v>73</v>
      </c>
      <c r="F208" s="829"/>
      <c r="G208" s="826" t="s">
        <v>222</v>
      </c>
      <c r="H208" s="830">
        <v>40451</v>
      </c>
      <c r="I208" s="831"/>
      <c r="J208" s="832"/>
      <c r="K208" s="832"/>
      <c r="L208" s="825"/>
      <c r="M208" s="825"/>
      <c r="N208" s="832" t="s">
        <v>643</v>
      </c>
      <c r="O208" s="833">
        <v>1</v>
      </c>
      <c r="P208" s="834">
        <v>265000</v>
      </c>
      <c r="Q208" s="835" t="s">
        <v>322</v>
      </c>
      <c r="R208" s="829"/>
      <c r="S208" s="372"/>
      <c r="T208" s="372"/>
      <c r="U208" s="372"/>
    </row>
    <row r="209" spans="1:21" s="373" customFormat="1" ht="17.100000000000001" customHeight="1" x14ac:dyDescent="0.3">
      <c r="A209" s="597">
        <v>181</v>
      </c>
      <c r="B209" s="836" t="s">
        <v>361</v>
      </c>
      <c r="C209" s="837" t="s">
        <v>362</v>
      </c>
      <c r="D209" s="838" t="s">
        <v>106</v>
      </c>
      <c r="E209" s="839" t="s">
        <v>639</v>
      </c>
      <c r="F209" s="829"/>
      <c r="G209" s="826" t="s">
        <v>364</v>
      </c>
      <c r="H209" s="830" t="s">
        <v>624</v>
      </c>
      <c r="I209" s="831"/>
      <c r="J209" s="832"/>
      <c r="K209" s="832"/>
      <c r="L209" s="825"/>
      <c r="M209" s="825"/>
      <c r="N209" s="832" t="s">
        <v>643</v>
      </c>
      <c r="O209" s="833">
        <v>1</v>
      </c>
      <c r="P209" s="834">
        <v>220000</v>
      </c>
      <c r="Q209" s="835" t="s">
        <v>337</v>
      </c>
      <c r="R209" s="829"/>
      <c r="S209" s="372"/>
      <c r="T209" s="372"/>
      <c r="U209" s="372"/>
    </row>
    <row r="210" spans="1:21" s="373" customFormat="1" ht="17.100000000000001" customHeight="1" x14ac:dyDescent="0.3">
      <c r="A210" s="597">
        <v>182</v>
      </c>
      <c r="B210" s="836" t="s">
        <v>361</v>
      </c>
      <c r="C210" s="837" t="s">
        <v>362</v>
      </c>
      <c r="D210" s="838" t="s">
        <v>104</v>
      </c>
      <c r="E210" s="839" t="s">
        <v>639</v>
      </c>
      <c r="F210" s="829"/>
      <c r="G210" s="826" t="s">
        <v>364</v>
      </c>
      <c r="H210" s="830" t="s">
        <v>624</v>
      </c>
      <c r="I210" s="831"/>
      <c r="J210" s="832"/>
      <c r="K210" s="832"/>
      <c r="L210" s="825"/>
      <c r="M210" s="825"/>
      <c r="N210" s="832" t="s">
        <v>643</v>
      </c>
      <c r="O210" s="833">
        <v>1</v>
      </c>
      <c r="P210" s="834">
        <v>220000</v>
      </c>
      <c r="Q210" s="835" t="s">
        <v>337</v>
      </c>
      <c r="R210" s="829"/>
      <c r="S210" s="372"/>
      <c r="T210" s="372"/>
      <c r="U210" s="372"/>
    </row>
    <row r="211" spans="1:21" s="373" customFormat="1" ht="17.100000000000001" customHeight="1" x14ac:dyDescent="0.3">
      <c r="A211" s="597">
        <v>183</v>
      </c>
      <c r="B211" s="836" t="s">
        <v>361</v>
      </c>
      <c r="C211" s="837" t="s">
        <v>362</v>
      </c>
      <c r="D211" s="838" t="s">
        <v>227</v>
      </c>
      <c r="E211" s="839" t="s">
        <v>639</v>
      </c>
      <c r="F211" s="829"/>
      <c r="G211" s="826" t="s">
        <v>364</v>
      </c>
      <c r="H211" s="830" t="s">
        <v>624</v>
      </c>
      <c r="I211" s="831"/>
      <c r="J211" s="832"/>
      <c r="K211" s="832"/>
      <c r="L211" s="825"/>
      <c r="M211" s="825"/>
      <c r="N211" s="832" t="s">
        <v>643</v>
      </c>
      <c r="O211" s="833">
        <v>1</v>
      </c>
      <c r="P211" s="834">
        <v>220000</v>
      </c>
      <c r="Q211" s="835" t="s">
        <v>337</v>
      </c>
      <c r="R211" s="829"/>
      <c r="S211" s="372"/>
      <c r="T211" s="372"/>
      <c r="U211" s="372"/>
    </row>
    <row r="212" spans="1:21" s="9" customFormat="1" ht="17.100000000000001" customHeight="1" x14ac:dyDescent="0.3">
      <c r="A212" s="597">
        <v>184</v>
      </c>
      <c r="B212" s="836" t="s">
        <v>361</v>
      </c>
      <c r="C212" s="837" t="s">
        <v>362</v>
      </c>
      <c r="D212" s="836" t="s">
        <v>99</v>
      </c>
      <c r="E212" s="839" t="s">
        <v>363</v>
      </c>
      <c r="F212" s="829"/>
      <c r="G212" s="836" t="s">
        <v>626</v>
      </c>
      <c r="H212" s="840">
        <v>41078</v>
      </c>
      <c r="I212" s="841"/>
      <c r="J212" s="832"/>
      <c r="K212" s="832"/>
      <c r="L212" s="825"/>
      <c r="M212" s="825"/>
      <c r="N212" s="832" t="s">
        <v>643</v>
      </c>
      <c r="O212" s="833">
        <v>1</v>
      </c>
      <c r="P212" s="842">
        <v>248750</v>
      </c>
      <c r="Q212" s="835" t="s">
        <v>360</v>
      </c>
      <c r="R212" s="829"/>
      <c r="S212" s="3"/>
      <c r="T212" s="3"/>
      <c r="U212" s="3"/>
    </row>
    <row r="213" spans="1:21" s="373" customFormat="1" ht="17.100000000000001" customHeight="1" x14ac:dyDescent="0.3">
      <c r="A213" s="597">
        <v>185</v>
      </c>
      <c r="B213" s="836" t="s">
        <v>361</v>
      </c>
      <c r="C213" s="837" t="s">
        <v>362</v>
      </c>
      <c r="D213" s="836" t="s">
        <v>96</v>
      </c>
      <c r="E213" s="839" t="s">
        <v>627</v>
      </c>
      <c r="F213" s="829"/>
      <c r="G213" s="836" t="s">
        <v>626</v>
      </c>
      <c r="H213" s="840">
        <v>41079</v>
      </c>
      <c r="I213" s="841"/>
      <c r="J213" s="832"/>
      <c r="K213" s="832"/>
      <c r="L213" s="825"/>
      <c r="M213" s="825"/>
      <c r="N213" s="832" t="s">
        <v>643</v>
      </c>
      <c r="O213" s="833">
        <v>1</v>
      </c>
      <c r="P213" s="842">
        <v>248750</v>
      </c>
      <c r="Q213" s="835" t="s">
        <v>360</v>
      </c>
      <c r="R213" s="829"/>
      <c r="S213" s="372"/>
      <c r="T213" s="372"/>
      <c r="U213" s="372"/>
    </row>
    <row r="214" spans="1:21" s="9" customFormat="1" ht="17.100000000000001" customHeight="1" x14ac:dyDescent="0.3">
      <c r="A214" s="597">
        <v>186</v>
      </c>
      <c r="B214" s="826" t="s">
        <v>361</v>
      </c>
      <c r="C214" s="827" t="s">
        <v>362</v>
      </c>
      <c r="D214" s="828" t="s">
        <v>95</v>
      </c>
      <c r="E214" s="843" t="s">
        <v>628</v>
      </c>
      <c r="F214" s="829"/>
      <c r="G214" s="826" t="s">
        <v>364</v>
      </c>
      <c r="H214" s="830">
        <v>42261</v>
      </c>
      <c r="I214" s="831"/>
      <c r="J214" s="844"/>
      <c r="K214" s="844"/>
      <c r="L214" s="844"/>
      <c r="M214" s="844"/>
      <c r="N214" s="832" t="s">
        <v>643</v>
      </c>
      <c r="O214" s="833">
        <v>1</v>
      </c>
      <c r="P214" s="834">
        <v>290000</v>
      </c>
      <c r="Q214" s="835" t="s">
        <v>337</v>
      </c>
      <c r="R214" s="829"/>
      <c r="S214" s="3"/>
      <c r="T214" s="3"/>
      <c r="U214" s="3"/>
    </row>
    <row r="215" spans="1:21" s="373" customFormat="1" ht="17.100000000000001" customHeight="1" x14ac:dyDescent="0.3">
      <c r="A215" s="597">
        <v>187</v>
      </c>
      <c r="B215" s="826" t="s">
        <v>361</v>
      </c>
      <c r="C215" s="827" t="s">
        <v>362</v>
      </c>
      <c r="D215" s="828" t="s">
        <v>223</v>
      </c>
      <c r="E215" s="843" t="s">
        <v>629</v>
      </c>
      <c r="F215" s="829"/>
      <c r="G215" s="826" t="s">
        <v>364</v>
      </c>
      <c r="H215" s="830">
        <v>42262</v>
      </c>
      <c r="I215" s="831"/>
      <c r="J215" s="844"/>
      <c r="K215" s="844"/>
      <c r="L215" s="844"/>
      <c r="M215" s="844"/>
      <c r="N215" s="832" t="s">
        <v>643</v>
      </c>
      <c r="O215" s="833">
        <v>1</v>
      </c>
      <c r="P215" s="834">
        <v>290000</v>
      </c>
      <c r="Q215" s="835" t="s">
        <v>337</v>
      </c>
      <c r="R215" s="829"/>
      <c r="S215" s="372"/>
      <c r="T215" s="372"/>
      <c r="U215" s="372"/>
    </row>
    <row r="216" spans="1:21" s="9" customFormat="1" ht="17.100000000000001" customHeight="1" x14ac:dyDescent="0.3">
      <c r="A216" s="597">
        <v>188</v>
      </c>
      <c r="B216" s="826" t="s">
        <v>361</v>
      </c>
      <c r="C216" s="827" t="s">
        <v>362</v>
      </c>
      <c r="D216" s="828" t="s">
        <v>224</v>
      </c>
      <c r="E216" s="843" t="s">
        <v>630</v>
      </c>
      <c r="F216" s="829"/>
      <c r="G216" s="826" t="s">
        <v>364</v>
      </c>
      <c r="H216" s="830">
        <v>42263</v>
      </c>
      <c r="I216" s="831"/>
      <c r="J216" s="844"/>
      <c r="K216" s="844"/>
      <c r="L216" s="844"/>
      <c r="M216" s="844"/>
      <c r="N216" s="832" t="s">
        <v>643</v>
      </c>
      <c r="O216" s="833">
        <v>1</v>
      </c>
      <c r="P216" s="834">
        <v>290000</v>
      </c>
      <c r="Q216" s="835" t="s">
        <v>337</v>
      </c>
      <c r="R216" s="829"/>
      <c r="S216" s="3"/>
      <c r="T216" s="3"/>
      <c r="U216" s="3"/>
    </row>
    <row r="217" spans="1:21" s="373" customFormat="1" ht="17.100000000000001" customHeight="1" x14ac:dyDescent="0.3">
      <c r="A217" s="597">
        <v>189</v>
      </c>
      <c r="B217" s="826" t="s">
        <v>361</v>
      </c>
      <c r="C217" s="827" t="s">
        <v>362</v>
      </c>
      <c r="D217" s="828" t="s">
        <v>102</v>
      </c>
      <c r="E217" s="843" t="s">
        <v>631</v>
      </c>
      <c r="F217" s="829"/>
      <c r="G217" s="826" t="s">
        <v>364</v>
      </c>
      <c r="H217" s="830">
        <v>42264</v>
      </c>
      <c r="I217" s="831"/>
      <c r="J217" s="844"/>
      <c r="K217" s="844"/>
      <c r="L217" s="844"/>
      <c r="M217" s="844"/>
      <c r="N217" s="832" t="s">
        <v>643</v>
      </c>
      <c r="O217" s="833">
        <v>1</v>
      </c>
      <c r="P217" s="834">
        <v>290000</v>
      </c>
      <c r="Q217" s="835" t="s">
        <v>337</v>
      </c>
      <c r="R217" s="829"/>
      <c r="S217" s="372"/>
      <c r="T217" s="372"/>
      <c r="U217" s="372"/>
    </row>
    <row r="218" spans="1:21" s="9" customFormat="1" ht="17.100000000000001" customHeight="1" x14ac:dyDescent="0.3">
      <c r="A218" s="597">
        <v>190</v>
      </c>
      <c r="B218" s="826" t="s">
        <v>361</v>
      </c>
      <c r="C218" s="827" t="s">
        <v>362</v>
      </c>
      <c r="D218" s="828" t="s">
        <v>103</v>
      </c>
      <c r="E218" s="843" t="s">
        <v>632</v>
      </c>
      <c r="F218" s="829"/>
      <c r="G218" s="826" t="s">
        <v>364</v>
      </c>
      <c r="H218" s="830">
        <v>42265</v>
      </c>
      <c r="I218" s="831"/>
      <c r="J218" s="844"/>
      <c r="K218" s="844"/>
      <c r="L218" s="844"/>
      <c r="M218" s="844"/>
      <c r="N218" s="832" t="s">
        <v>643</v>
      </c>
      <c r="O218" s="833">
        <v>1</v>
      </c>
      <c r="P218" s="834">
        <v>290000</v>
      </c>
      <c r="Q218" s="835" t="s">
        <v>337</v>
      </c>
      <c r="R218" s="829"/>
      <c r="S218" s="3"/>
      <c r="T218" s="3"/>
      <c r="U218" s="3"/>
    </row>
    <row r="219" spans="1:21" s="373" customFormat="1" ht="17.100000000000001" customHeight="1" x14ac:dyDescent="0.3">
      <c r="A219" s="597">
        <v>191</v>
      </c>
      <c r="B219" s="826" t="s">
        <v>404</v>
      </c>
      <c r="C219" s="827" t="s">
        <v>405</v>
      </c>
      <c r="D219" s="828" t="s">
        <v>97</v>
      </c>
      <c r="E219" s="826" t="s">
        <v>407</v>
      </c>
      <c r="F219" s="829"/>
      <c r="G219" s="826" t="s">
        <v>633</v>
      </c>
      <c r="H219" s="830">
        <v>34060</v>
      </c>
      <c r="I219" s="831"/>
      <c r="J219" s="844"/>
      <c r="K219" s="844"/>
      <c r="L219" s="844"/>
      <c r="M219" s="844"/>
      <c r="N219" s="832" t="s">
        <v>643</v>
      </c>
      <c r="O219" s="833">
        <v>1</v>
      </c>
      <c r="P219" s="834">
        <v>5000</v>
      </c>
      <c r="Q219" s="835" t="s">
        <v>360</v>
      </c>
      <c r="R219" s="829"/>
      <c r="S219" s="372"/>
      <c r="T219" s="372"/>
      <c r="U219" s="372"/>
    </row>
    <row r="220" spans="1:21" s="9" customFormat="1" ht="17.100000000000001" customHeight="1" x14ac:dyDescent="0.3">
      <c r="A220" s="597">
        <v>192</v>
      </c>
      <c r="B220" s="826" t="s">
        <v>377</v>
      </c>
      <c r="C220" s="827" t="s">
        <v>378</v>
      </c>
      <c r="D220" s="828" t="s">
        <v>97</v>
      </c>
      <c r="E220" s="826" t="s">
        <v>379</v>
      </c>
      <c r="F220" s="829"/>
      <c r="G220" s="826" t="s">
        <v>634</v>
      </c>
      <c r="H220" s="830">
        <v>34425</v>
      </c>
      <c r="I220" s="831"/>
      <c r="J220" s="844"/>
      <c r="K220" s="844"/>
      <c r="L220" s="844"/>
      <c r="M220" s="844"/>
      <c r="N220" s="832" t="s">
        <v>643</v>
      </c>
      <c r="O220" s="833">
        <v>1</v>
      </c>
      <c r="P220" s="834">
        <v>10000</v>
      </c>
      <c r="Q220" s="835" t="s">
        <v>322</v>
      </c>
      <c r="R220" s="829"/>
      <c r="S220" s="3"/>
      <c r="T220" s="3"/>
      <c r="U220" s="3"/>
    </row>
    <row r="221" spans="1:21" s="373" customFormat="1" ht="17.100000000000001" customHeight="1" x14ac:dyDescent="0.3">
      <c r="A221" s="597">
        <v>193</v>
      </c>
      <c r="B221" s="826" t="s">
        <v>365</v>
      </c>
      <c r="C221" s="827" t="s">
        <v>366</v>
      </c>
      <c r="D221" s="828" t="s">
        <v>223</v>
      </c>
      <c r="E221" s="826" t="s">
        <v>612</v>
      </c>
      <c r="F221" s="829"/>
      <c r="G221" s="826" t="s">
        <v>222</v>
      </c>
      <c r="H221" s="830">
        <v>34790</v>
      </c>
      <c r="I221" s="831"/>
      <c r="J221" s="844"/>
      <c r="K221" s="844"/>
      <c r="L221" s="844"/>
      <c r="M221" s="844"/>
      <c r="N221" s="832" t="s">
        <v>643</v>
      </c>
      <c r="O221" s="833">
        <v>1</v>
      </c>
      <c r="P221" s="834">
        <v>27000</v>
      </c>
      <c r="Q221" s="845" t="s">
        <v>337</v>
      </c>
      <c r="R221" s="829"/>
      <c r="S221" s="372"/>
      <c r="T221" s="372"/>
      <c r="U221" s="372"/>
    </row>
    <row r="222" spans="1:21" s="9" customFormat="1" ht="17.100000000000001" customHeight="1" x14ac:dyDescent="0.3">
      <c r="A222" s="597">
        <v>194</v>
      </c>
      <c r="B222" s="826" t="s">
        <v>365</v>
      </c>
      <c r="C222" s="827" t="s">
        <v>366</v>
      </c>
      <c r="D222" s="828" t="s">
        <v>224</v>
      </c>
      <c r="E222" s="826" t="s">
        <v>612</v>
      </c>
      <c r="F222" s="829"/>
      <c r="G222" s="826" t="s">
        <v>222</v>
      </c>
      <c r="H222" s="830">
        <v>34791</v>
      </c>
      <c r="I222" s="831"/>
      <c r="J222" s="844"/>
      <c r="K222" s="844"/>
      <c r="L222" s="844"/>
      <c r="M222" s="844"/>
      <c r="N222" s="832" t="s">
        <v>643</v>
      </c>
      <c r="O222" s="833">
        <v>1</v>
      </c>
      <c r="P222" s="834">
        <v>27000</v>
      </c>
      <c r="Q222" s="845" t="s">
        <v>337</v>
      </c>
      <c r="R222" s="829"/>
      <c r="S222" s="3"/>
      <c r="T222" s="3"/>
      <c r="U222" s="3"/>
    </row>
    <row r="223" spans="1:21" s="373" customFormat="1" ht="17.100000000000001" customHeight="1" x14ac:dyDescent="0.3">
      <c r="A223" s="597">
        <v>195</v>
      </c>
      <c r="B223" s="826" t="s">
        <v>365</v>
      </c>
      <c r="C223" s="827" t="s">
        <v>366</v>
      </c>
      <c r="D223" s="828" t="s">
        <v>102</v>
      </c>
      <c r="E223" s="826" t="s">
        <v>612</v>
      </c>
      <c r="F223" s="829"/>
      <c r="G223" s="826" t="s">
        <v>222</v>
      </c>
      <c r="H223" s="830">
        <v>34792</v>
      </c>
      <c r="I223" s="831"/>
      <c r="J223" s="844"/>
      <c r="K223" s="844"/>
      <c r="L223" s="844"/>
      <c r="M223" s="844"/>
      <c r="N223" s="832" t="s">
        <v>643</v>
      </c>
      <c r="O223" s="833">
        <v>1</v>
      </c>
      <c r="P223" s="834">
        <v>27000</v>
      </c>
      <c r="Q223" s="845" t="s">
        <v>322</v>
      </c>
      <c r="R223" s="829"/>
      <c r="S223" s="372"/>
      <c r="T223" s="372"/>
      <c r="U223" s="372"/>
    </row>
    <row r="224" spans="1:21" s="9" customFormat="1" ht="17.100000000000001" customHeight="1" x14ac:dyDescent="0.3">
      <c r="A224" s="597">
        <v>196</v>
      </c>
      <c r="B224" s="826" t="s">
        <v>365</v>
      </c>
      <c r="C224" s="827" t="s">
        <v>366</v>
      </c>
      <c r="D224" s="828" t="s">
        <v>103</v>
      </c>
      <c r="E224" s="826" t="s">
        <v>612</v>
      </c>
      <c r="F224" s="829"/>
      <c r="G224" s="826" t="s">
        <v>222</v>
      </c>
      <c r="H224" s="830">
        <v>34793</v>
      </c>
      <c r="I224" s="831"/>
      <c r="J224" s="844"/>
      <c r="K224" s="844"/>
      <c r="L224" s="844"/>
      <c r="M224" s="844"/>
      <c r="N224" s="832" t="s">
        <v>643</v>
      </c>
      <c r="O224" s="833">
        <v>1</v>
      </c>
      <c r="P224" s="834">
        <v>27000</v>
      </c>
      <c r="Q224" s="845" t="s">
        <v>322</v>
      </c>
      <c r="R224" s="829"/>
      <c r="S224" s="3"/>
      <c r="T224" s="3"/>
      <c r="U224" s="3"/>
    </row>
    <row r="225" spans="1:30" s="373" customFormat="1" ht="17.100000000000001" customHeight="1" x14ac:dyDescent="0.3">
      <c r="A225" s="597">
        <v>197</v>
      </c>
      <c r="B225" s="826" t="s">
        <v>365</v>
      </c>
      <c r="C225" s="827" t="s">
        <v>366</v>
      </c>
      <c r="D225" s="828" t="s">
        <v>106</v>
      </c>
      <c r="E225" s="826" t="s">
        <v>612</v>
      </c>
      <c r="F225" s="829"/>
      <c r="G225" s="826" t="s">
        <v>222</v>
      </c>
      <c r="H225" s="830">
        <v>34794</v>
      </c>
      <c r="I225" s="831"/>
      <c r="J225" s="844"/>
      <c r="K225" s="844"/>
      <c r="L225" s="844"/>
      <c r="M225" s="844"/>
      <c r="N225" s="832" t="s">
        <v>643</v>
      </c>
      <c r="O225" s="833">
        <v>1</v>
      </c>
      <c r="P225" s="834">
        <v>27000</v>
      </c>
      <c r="Q225" s="845" t="s">
        <v>322</v>
      </c>
      <c r="R225" s="829"/>
      <c r="S225" s="372"/>
      <c r="T225" s="372"/>
      <c r="U225" s="372"/>
    </row>
    <row r="226" spans="1:30" s="9" customFormat="1" ht="17.100000000000001" customHeight="1" x14ac:dyDescent="0.3">
      <c r="A226" s="597">
        <v>198</v>
      </c>
      <c r="B226" s="826" t="s">
        <v>365</v>
      </c>
      <c r="C226" s="827" t="s">
        <v>366</v>
      </c>
      <c r="D226" s="828" t="s">
        <v>104</v>
      </c>
      <c r="E226" s="826" t="s">
        <v>612</v>
      </c>
      <c r="F226" s="829"/>
      <c r="G226" s="826" t="s">
        <v>222</v>
      </c>
      <c r="H226" s="830">
        <v>34795</v>
      </c>
      <c r="I226" s="831"/>
      <c r="J226" s="844"/>
      <c r="K226" s="844"/>
      <c r="L226" s="844"/>
      <c r="M226" s="844"/>
      <c r="N226" s="832" t="s">
        <v>643</v>
      </c>
      <c r="O226" s="833">
        <v>1</v>
      </c>
      <c r="P226" s="834">
        <v>27000</v>
      </c>
      <c r="Q226" s="845" t="s">
        <v>322</v>
      </c>
      <c r="R226" s="829"/>
      <c r="S226" s="3"/>
      <c r="T226" s="3"/>
      <c r="U226" s="3"/>
    </row>
    <row r="227" spans="1:30" s="373" customFormat="1" ht="17.100000000000001" customHeight="1" x14ac:dyDescent="0.3">
      <c r="A227" s="597">
        <v>199</v>
      </c>
      <c r="B227" s="826" t="s">
        <v>365</v>
      </c>
      <c r="C227" s="827" t="s">
        <v>366</v>
      </c>
      <c r="D227" s="828" t="s">
        <v>227</v>
      </c>
      <c r="E227" s="826" t="s">
        <v>612</v>
      </c>
      <c r="F227" s="829"/>
      <c r="G227" s="826" t="s">
        <v>222</v>
      </c>
      <c r="H227" s="830">
        <v>34796</v>
      </c>
      <c r="I227" s="831"/>
      <c r="J227" s="844"/>
      <c r="K227" s="844"/>
      <c r="L227" s="844"/>
      <c r="M227" s="844"/>
      <c r="N227" s="832" t="s">
        <v>643</v>
      </c>
      <c r="O227" s="833">
        <v>1</v>
      </c>
      <c r="P227" s="834">
        <v>27000</v>
      </c>
      <c r="Q227" s="845" t="s">
        <v>322</v>
      </c>
      <c r="R227" s="829"/>
      <c r="S227" s="372"/>
      <c r="T227" s="372"/>
      <c r="U227" s="372"/>
    </row>
    <row r="228" spans="1:30" s="9" customFormat="1" ht="17.100000000000001" customHeight="1" x14ac:dyDescent="0.3">
      <c r="A228" s="597">
        <v>200</v>
      </c>
      <c r="B228" s="826" t="s">
        <v>377</v>
      </c>
      <c r="C228" s="827" t="s">
        <v>378</v>
      </c>
      <c r="D228" s="828" t="s">
        <v>99</v>
      </c>
      <c r="E228" s="826" t="s">
        <v>379</v>
      </c>
      <c r="F228" s="829"/>
      <c r="G228" s="826" t="s">
        <v>634</v>
      </c>
      <c r="H228" s="830">
        <v>35521</v>
      </c>
      <c r="I228" s="831"/>
      <c r="J228" s="844"/>
      <c r="K228" s="844"/>
      <c r="L228" s="844"/>
      <c r="M228" s="844"/>
      <c r="N228" s="832" t="s">
        <v>643</v>
      </c>
      <c r="O228" s="833">
        <v>1</v>
      </c>
      <c r="P228" s="834">
        <v>20000</v>
      </c>
      <c r="Q228" s="845" t="s">
        <v>322</v>
      </c>
      <c r="R228" s="829"/>
      <c r="S228" s="3"/>
      <c r="T228" s="3"/>
      <c r="U228" s="3"/>
    </row>
    <row r="229" spans="1:30" s="12" customFormat="1" ht="17.100000000000001" customHeight="1" x14ac:dyDescent="0.3">
      <c r="A229" s="597">
        <v>201</v>
      </c>
      <c r="B229" s="826" t="s">
        <v>377</v>
      </c>
      <c r="C229" s="827" t="s">
        <v>378</v>
      </c>
      <c r="D229" s="828" t="s">
        <v>101</v>
      </c>
      <c r="E229" s="826" t="s">
        <v>379</v>
      </c>
      <c r="F229" s="829"/>
      <c r="G229" s="826" t="s">
        <v>634</v>
      </c>
      <c r="H229" s="830">
        <v>35521</v>
      </c>
      <c r="I229" s="831"/>
      <c r="J229" s="844"/>
      <c r="K229" s="844"/>
      <c r="L229" s="844"/>
      <c r="M229" s="844"/>
      <c r="N229" s="832" t="s">
        <v>643</v>
      </c>
      <c r="O229" s="833">
        <v>1</v>
      </c>
      <c r="P229" s="834">
        <v>60000</v>
      </c>
      <c r="Q229" s="845" t="s">
        <v>322</v>
      </c>
      <c r="R229" s="829"/>
      <c r="S229" s="3"/>
      <c r="T229" s="3"/>
      <c r="U229" s="3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s="12" customFormat="1" ht="17.100000000000001" customHeight="1" x14ac:dyDescent="0.3">
      <c r="A230" s="597">
        <v>202</v>
      </c>
      <c r="B230" s="826" t="s">
        <v>377</v>
      </c>
      <c r="C230" s="827" t="s">
        <v>378</v>
      </c>
      <c r="D230" s="828" t="s">
        <v>98</v>
      </c>
      <c r="E230" s="826" t="s">
        <v>379</v>
      </c>
      <c r="F230" s="829"/>
      <c r="G230" s="826" t="s">
        <v>634</v>
      </c>
      <c r="H230" s="830">
        <v>35521</v>
      </c>
      <c r="I230" s="831"/>
      <c r="J230" s="844"/>
      <c r="K230" s="844"/>
      <c r="L230" s="844"/>
      <c r="M230" s="844"/>
      <c r="N230" s="832" t="s">
        <v>643</v>
      </c>
      <c r="O230" s="833">
        <v>1</v>
      </c>
      <c r="P230" s="834">
        <v>20000</v>
      </c>
      <c r="Q230" s="845" t="s">
        <v>322</v>
      </c>
      <c r="R230" s="829"/>
      <c r="S230" s="3"/>
      <c r="T230" s="3"/>
      <c r="U230" s="3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s="3" customFormat="1" ht="17.100000000000001" customHeight="1" x14ac:dyDescent="0.3">
      <c r="A231" s="597">
        <v>203</v>
      </c>
      <c r="B231" s="826" t="s">
        <v>377</v>
      </c>
      <c r="C231" s="827" t="s">
        <v>378</v>
      </c>
      <c r="D231" s="828" t="s">
        <v>96</v>
      </c>
      <c r="E231" s="826" t="s">
        <v>379</v>
      </c>
      <c r="F231" s="829"/>
      <c r="G231" s="826" t="s">
        <v>634</v>
      </c>
      <c r="H231" s="830">
        <v>35521</v>
      </c>
      <c r="I231" s="831"/>
      <c r="J231" s="844"/>
      <c r="K231" s="844"/>
      <c r="L231" s="844"/>
      <c r="M231" s="844"/>
      <c r="N231" s="832" t="s">
        <v>643</v>
      </c>
      <c r="O231" s="833">
        <v>1</v>
      </c>
      <c r="P231" s="834">
        <v>20000</v>
      </c>
      <c r="Q231" s="845" t="s">
        <v>322</v>
      </c>
      <c r="R231" s="82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s="3" customFormat="1" ht="17.100000000000001" customHeight="1" x14ac:dyDescent="0.3">
      <c r="A232" s="597">
        <v>204</v>
      </c>
      <c r="B232" s="826" t="s">
        <v>377</v>
      </c>
      <c r="C232" s="827" t="s">
        <v>378</v>
      </c>
      <c r="D232" s="828" t="s">
        <v>105</v>
      </c>
      <c r="E232" s="826" t="s">
        <v>379</v>
      </c>
      <c r="F232" s="829"/>
      <c r="G232" s="826" t="s">
        <v>634</v>
      </c>
      <c r="H232" s="830">
        <v>35521</v>
      </c>
      <c r="I232" s="831"/>
      <c r="J232" s="844"/>
      <c r="K232" s="844"/>
      <c r="L232" s="844"/>
      <c r="M232" s="844"/>
      <c r="N232" s="832" t="s">
        <v>643</v>
      </c>
      <c r="O232" s="833">
        <v>1</v>
      </c>
      <c r="P232" s="834">
        <v>20000</v>
      </c>
      <c r="Q232" s="845" t="s">
        <v>322</v>
      </c>
      <c r="R232" s="82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s="3" customFormat="1" ht="17.100000000000001" customHeight="1" x14ac:dyDescent="0.3">
      <c r="A233" s="597">
        <v>205</v>
      </c>
      <c r="B233" s="846" t="s">
        <v>82</v>
      </c>
      <c r="C233" s="847" t="s">
        <v>6</v>
      </c>
      <c r="D233" s="848" t="s">
        <v>394</v>
      </c>
      <c r="E233" s="846" t="s">
        <v>74</v>
      </c>
      <c r="F233" s="849"/>
      <c r="G233" s="846" t="s">
        <v>222</v>
      </c>
      <c r="H233" s="850">
        <v>35521</v>
      </c>
      <c r="I233" s="851"/>
      <c r="J233" s="852"/>
      <c r="K233" s="852"/>
      <c r="L233" s="852"/>
      <c r="M233" s="852"/>
      <c r="N233" s="832" t="s">
        <v>643</v>
      </c>
      <c r="O233" s="853">
        <v>1</v>
      </c>
      <c r="P233" s="854">
        <v>75000</v>
      </c>
      <c r="Q233" s="835" t="s">
        <v>322</v>
      </c>
      <c r="R233" s="84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s="3" customFormat="1" ht="17.100000000000001" customHeight="1" x14ac:dyDescent="0.3">
      <c r="A234" s="597">
        <v>206</v>
      </c>
      <c r="B234" s="846" t="s">
        <v>82</v>
      </c>
      <c r="C234" s="847" t="s">
        <v>6</v>
      </c>
      <c r="D234" s="848" t="s">
        <v>395</v>
      </c>
      <c r="E234" s="846" t="s">
        <v>74</v>
      </c>
      <c r="F234" s="849"/>
      <c r="G234" s="846" t="s">
        <v>222</v>
      </c>
      <c r="H234" s="850">
        <v>35522</v>
      </c>
      <c r="I234" s="851"/>
      <c r="J234" s="852"/>
      <c r="K234" s="852"/>
      <c r="L234" s="852"/>
      <c r="M234" s="852"/>
      <c r="N234" s="832" t="s">
        <v>643</v>
      </c>
      <c r="O234" s="853">
        <v>1</v>
      </c>
      <c r="P234" s="854">
        <v>75000</v>
      </c>
      <c r="Q234" s="835" t="s">
        <v>322</v>
      </c>
      <c r="R234" s="84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s="3" customFormat="1" ht="17.100000000000001" customHeight="1" x14ac:dyDescent="0.3">
      <c r="A235" s="597">
        <v>207</v>
      </c>
      <c r="B235" s="846" t="s">
        <v>82</v>
      </c>
      <c r="C235" s="847" t="s">
        <v>6</v>
      </c>
      <c r="D235" s="848" t="s">
        <v>396</v>
      </c>
      <c r="E235" s="846" t="s">
        <v>74</v>
      </c>
      <c r="F235" s="849"/>
      <c r="G235" s="846" t="s">
        <v>222</v>
      </c>
      <c r="H235" s="850">
        <v>35523</v>
      </c>
      <c r="I235" s="851"/>
      <c r="J235" s="852"/>
      <c r="K235" s="852"/>
      <c r="L235" s="852"/>
      <c r="M235" s="852"/>
      <c r="N235" s="832" t="s">
        <v>643</v>
      </c>
      <c r="O235" s="853">
        <v>1</v>
      </c>
      <c r="P235" s="854">
        <v>75000</v>
      </c>
      <c r="Q235" s="835" t="s">
        <v>322</v>
      </c>
      <c r="R235" s="84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s="3" customFormat="1" ht="17.100000000000001" customHeight="1" x14ac:dyDescent="0.3">
      <c r="A236" s="597">
        <v>208</v>
      </c>
      <c r="B236" s="826" t="s">
        <v>82</v>
      </c>
      <c r="C236" s="827" t="s">
        <v>6</v>
      </c>
      <c r="D236" s="848" t="s">
        <v>397</v>
      </c>
      <c r="E236" s="826" t="s">
        <v>74</v>
      </c>
      <c r="F236" s="829"/>
      <c r="G236" s="826" t="s">
        <v>222</v>
      </c>
      <c r="H236" s="830">
        <v>35524</v>
      </c>
      <c r="I236" s="831"/>
      <c r="J236" s="844"/>
      <c r="K236" s="844"/>
      <c r="L236" s="844"/>
      <c r="M236" s="844"/>
      <c r="N236" s="832" t="s">
        <v>643</v>
      </c>
      <c r="O236" s="833">
        <v>1</v>
      </c>
      <c r="P236" s="834">
        <v>75000</v>
      </c>
      <c r="Q236" s="835" t="s">
        <v>322</v>
      </c>
      <c r="R236" s="82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s="3" customFormat="1" ht="17.100000000000001" customHeight="1" x14ac:dyDescent="0.3">
      <c r="A237" s="597">
        <v>209</v>
      </c>
      <c r="B237" s="826" t="s">
        <v>82</v>
      </c>
      <c r="C237" s="827" t="s">
        <v>6</v>
      </c>
      <c r="D237" s="848" t="s">
        <v>398</v>
      </c>
      <c r="E237" s="826" t="s">
        <v>74</v>
      </c>
      <c r="F237" s="829"/>
      <c r="G237" s="826" t="s">
        <v>222</v>
      </c>
      <c r="H237" s="830">
        <v>35525</v>
      </c>
      <c r="I237" s="831"/>
      <c r="J237" s="844"/>
      <c r="K237" s="844"/>
      <c r="L237" s="844"/>
      <c r="M237" s="844"/>
      <c r="N237" s="832" t="s">
        <v>643</v>
      </c>
      <c r="O237" s="833">
        <v>1</v>
      </c>
      <c r="P237" s="834">
        <v>75000</v>
      </c>
      <c r="Q237" s="835" t="s">
        <v>322</v>
      </c>
      <c r="R237" s="82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s="3" customFormat="1" ht="17.100000000000001" customHeight="1" x14ac:dyDescent="0.3">
      <c r="A238" s="597">
        <v>210</v>
      </c>
      <c r="B238" s="826" t="s">
        <v>82</v>
      </c>
      <c r="C238" s="827" t="s">
        <v>6</v>
      </c>
      <c r="D238" s="848" t="s">
        <v>399</v>
      </c>
      <c r="E238" s="826" t="s">
        <v>74</v>
      </c>
      <c r="F238" s="829"/>
      <c r="G238" s="826" t="s">
        <v>222</v>
      </c>
      <c r="H238" s="830">
        <v>35526</v>
      </c>
      <c r="I238" s="831"/>
      <c r="J238" s="855"/>
      <c r="K238" s="855"/>
      <c r="L238" s="855"/>
      <c r="M238" s="855"/>
      <c r="N238" s="832" t="s">
        <v>643</v>
      </c>
      <c r="O238" s="833">
        <v>1</v>
      </c>
      <c r="P238" s="834">
        <v>75000</v>
      </c>
      <c r="Q238" s="835" t="s">
        <v>322</v>
      </c>
      <c r="R238" s="82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s="3" customFormat="1" ht="17.100000000000001" customHeight="1" x14ac:dyDescent="0.3">
      <c r="A239" s="597">
        <v>211</v>
      </c>
      <c r="B239" s="826" t="s">
        <v>82</v>
      </c>
      <c r="C239" s="827" t="s">
        <v>6</v>
      </c>
      <c r="D239" s="848" t="s">
        <v>400</v>
      </c>
      <c r="E239" s="826" t="s">
        <v>74</v>
      </c>
      <c r="F239" s="829"/>
      <c r="G239" s="826" t="s">
        <v>222</v>
      </c>
      <c r="H239" s="830">
        <v>35527</v>
      </c>
      <c r="I239" s="831"/>
      <c r="J239" s="855"/>
      <c r="K239" s="855"/>
      <c r="L239" s="855"/>
      <c r="M239" s="855"/>
      <c r="N239" s="832" t="s">
        <v>643</v>
      </c>
      <c r="O239" s="833">
        <v>1</v>
      </c>
      <c r="P239" s="834">
        <v>75000</v>
      </c>
      <c r="Q239" s="835" t="s">
        <v>322</v>
      </c>
      <c r="R239" s="82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s="3" customFormat="1" ht="17.100000000000001" customHeight="1" x14ac:dyDescent="0.3">
      <c r="A240" s="597">
        <v>212</v>
      </c>
      <c r="B240" s="826" t="s">
        <v>404</v>
      </c>
      <c r="C240" s="827" t="s">
        <v>405</v>
      </c>
      <c r="D240" s="828" t="s">
        <v>99</v>
      </c>
      <c r="E240" s="826" t="s">
        <v>406</v>
      </c>
      <c r="F240" s="829"/>
      <c r="G240" s="826" t="s">
        <v>633</v>
      </c>
      <c r="H240" s="830">
        <v>35521</v>
      </c>
      <c r="I240" s="831"/>
      <c r="J240" s="844"/>
      <c r="K240" s="844"/>
      <c r="L240" s="844"/>
      <c r="M240" s="844"/>
      <c r="N240" s="832" t="s">
        <v>643</v>
      </c>
      <c r="O240" s="833">
        <v>1</v>
      </c>
      <c r="P240" s="834">
        <v>10000</v>
      </c>
      <c r="Q240" s="835" t="s">
        <v>360</v>
      </c>
      <c r="R240" s="82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s="3" customFormat="1" ht="17.100000000000001" customHeight="1" x14ac:dyDescent="0.3">
      <c r="A241" s="597">
        <v>213</v>
      </c>
      <c r="B241" s="826" t="s">
        <v>404</v>
      </c>
      <c r="C241" s="827" t="s">
        <v>405</v>
      </c>
      <c r="D241" s="828" t="s">
        <v>96</v>
      </c>
      <c r="E241" s="826" t="s">
        <v>406</v>
      </c>
      <c r="F241" s="829"/>
      <c r="G241" s="826" t="s">
        <v>633</v>
      </c>
      <c r="H241" s="830">
        <v>35521</v>
      </c>
      <c r="I241" s="831"/>
      <c r="J241" s="844"/>
      <c r="K241" s="844"/>
      <c r="L241" s="844"/>
      <c r="M241" s="844"/>
      <c r="N241" s="832" t="s">
        <v>643</v>
      </c>
      <c r="O241" s="833">
        <v>1</v>
      </c>
      <c r="P241" s="834">
        <v>10000</v>
      </c>
      <c r="Q241" s="835" t="s">
        <v>360</v>
      </c>
      <c r="R241" s="82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s="3" customFormat="1" ht="17.100000000000001" customHeight="1" x14ac:dyDescent="0.3">
      <c r="A242" s="597">
        <v>214</v>
      </c>
      <c r="B242" s="826" t="s">
        <v>404</v>
      </c>
      <c r="C242" s="827" t="s">
        <v>405</v>
      </c>
      <c r="D242" s="828" t="s">
        <v>98</v>
      </c>
      <c r="E242" s="826" t="s">
        <v>408</v>
      </c>
      <c r="F242" s="829"/>
      <c r="G242" s="826" t="s">
        <v>633</v>
      </c>
      <c r="H242" s="830">
        <v>35521</v>
      </c>
      <c r="I242" s="831"/>
      <c r="J242" s="844"/>
      <c r="K242" s="844"/>
      <c r="L242" s="844"/>
      <c r="M242" s="844"/>
      <c r="N242" s="832" t="s">
        <v>643</v>
      </c>
      <c r="O242" s="833">
        <v>1</v>
      </c>
      <c r="P242" s="834">
        <v>10000</v>
      </c>
      <c r="Q242" s="835" t="s">
        <v>360</v>
      </c>
      <c r="R242" s="82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s="3" customFormat="1" ht="17.100000000000001" customHeight="1" x14ac:dyDescent="0.3">
      <c r="A243" s="597">
        <v>215</v>
      </c>
      <c r="B243" s="836" t="s">
        <v>455</v>
      </c>
      <c r="C243" s="837" t="s">
        <v>456</v>
      </c>
      <c r="D243" s="836" t="s">
        <v>97</v>
      </c>
      <c r="E243" s="836" t="s">
        <v>612</v>
      </c>
      <c r="F243" s="829"/>
      <c r="G243" s="836" t="s">
        <v>221</v>
      </c>
      <c r="H243" s="840">
        <v>35521</v>
      </c>
      <c r="I243" s="841"/>
      <c r="J243" s="844"/>
      <c r="K243" s="844"/>
      <c r="L243" s="844"/>
      <c r="M243" s="844"/>
      <c r="N243" s="832" t="s">
        <v>643</v>
      </c>
      <c r="O243" s="833">
        <v>1</v>
      </c>
      <c r="P243" s="842">
        <v>350000</v>
      </c>
      <c r="Q243" s="835" t="s">
        <v>322</v>
      </c>
      <c r="R243" s="82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s="3" customFormat="1" ht="17.100000000000001" customHeight="1" x14ac:dyDescent="0.3">
      <c r="A244" s="597">
        <v>216</v>
      </c>
      <c r="B244" s="856" t="s">
        <v>82</v>
      </c>
      <c r="C244" s="857" t="s">
        <v>6</v>
      </c>
      <c r="D244" s="858" t="s">
        <v>97</v>
      </c>
      <c r="E244" s="859" t="s">
        <v>74</v>
      </c>
      <c r="F244" s="860"/>
      <c r="G244" s="861" t="s">
        <v>222</v>
      </c>
      <c r="H244" s="862" t="s">
        <v>145</v>
      </c>
      <c r="I244" s="863"/>
      <c r="J244" s="864"/>
      <c r="K244" s="864"/>
      <c r="L244" s="865"/>
      <c r="M244" s="863"/>
      <c r="N244" s="832" t="s">
        <v>643</v>
      </c>
      <c r="O244" s="866">
        <v>1</v>
      </c>
      <c r="P244" s="867">
        <v>75000</v>
      </c>
      <c r="Q244" s="868" t="s">
        <v>321</v>
      </c>
      <c r="R244" s="82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s="3" customFormat="1" ht="17.100000000000001" customHeight="1" x14ac:dyDescent="0.3">
      <c r="A245" s="597">
        <v>217</v>
      </c>
      <c r="B245" s="869" t="s">
        <v>82</v>
      </c>
      <c r="C245" s="870" t="s">
        <v>6</v>
      </c>
      <c r="D245" s="871" t="s">
        <v>98</v>
      </c>
      <c r="E245" s="872" t="s">
        <v>74</v>
      </c>
      <c r="F245" s="873"/>
      <c r="G245" s="874" t="s">
        <v>222</v>
      </c>
      <c r="H245" s="875" t="s">
        <v>145</v>
      </c>
      <c r="I245" s="876"/>
      <c r="J245" s="877"/>
      <c r="K245" s="877"/>
      <c r="L245" s="878"/>
      <c r="M245" s="876"/>
      <c r="N245" s="832" t="s">
        <v>643</v>
      </c>
      <c r="O245" s="879">
        <v>1</v>
      </c>
      <c r="P245" s="867">
        <v>75000</v>
      </c>
      <c r="Q245" s="880" t="s">
        <v>321</v>
      </c>
      <c r="R245" s="82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s="3" customFormat="1" ht="17.100000000000001" customHeight="1" x14ac:dyDescent="0.3">
      <c r="A246" s="597">
        <v>218</v>
      </c>
      <c r="B246" s="856" t="s">
        <v>82</v>
      </c>
      <c r="C246" s="857" t="s">
        <v>6</v>
      </c>
      <c r="D246" s="858" t="s">
        <v>99</v>
      </c>
      <c r="E246" s="859" t="s">
        <v>74</v>
      </c>
      <c r="F246" s="860"/>
      <c r="G246" s="861" t="s">
        <v>222</v>
      </c>
      <c r="H246" s="862" t="s">
        <v>145</v>
      </c>
      <c r="I246" s="863"/>
      <c r="J246" s="864"/>
      <c r="K246" s="864"/>
      <c r="L246" s="865"/>
      <c r="M246" s="863"/>
      <c r="N246" s="832" t="s">
        <v>643</v>
      </c>
      <c r="O246" s="866">
        <v>1</v>
      </c>
      <c r="P246" s="867">
        <v>75000</v>
      </c>
      <c r="Q246" s="868" t="s">
        <v>321</v>
      </c>
      <c r="R246" s="82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s="3" customFormat="1" ht="17.100000000000001" customHeight="1" x14ac:dyDescent="0.3">
      <c r="A247" s="597">
        <v>219</v>
      </c>
      <c r="B247" s="869" t="s">
        <v>82</v>
      </c>
      <c r="C247" s="870" t="s">
        <v>6</v>
      </c>
      <c r="D247" s="871" t="s">
        <v>96</v>
      </c>
      <c r="E247" s="872" t="s">
        <v>73</v>
      </c>
      <c r="F247" s="873"/>
      <c r="G247" s="874" t="s">
        <v>222</v>
      </c>
      <c r="H247" s="875" t="s">
        <v>169</v>
      </c>
      <c r="I247" s="876"/>
      <c r="J247" s="877"/>
      <c r="K247" s="877"/>
      <c r="L247" s="878"/>
      <c r="M247" s="876"/>
      <c r="N247" s="832" t="s">
        <v>643</v>
      </c>
      <c r="O247" s="879">
        <v>1</v>
      </c>
      <c r="P247" s="867">
        <v>265000</v>
      </c>
      <c r="Q247" s="880" t="s">
        <v>321</v>
      </c>
      <c r="R247" s="82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s="3" customFormat="1" ht="17.100000000000001" customHeight="1" x14ac:dyDescent="0.3">
      <c r="A248" s="597">
        <v>220</v>
      </c>
      <c r="B248" s="856" t="s">
        <v>82</v>
      </c>
      <c r="C248" s="857" t="s">
        <v>6</v>
      </c>
      <c r="D248" s="858" t="s">
        <v>105</v>
      </c>
      <c r="E248" s="859" t="s">
        <v>73</v>
      </c>
      <c r="F248" s="860"/>
      <c r="G248" s="861" t="s">
        <v>222</v>
      </c>
      <c r="H248" s="862" t="s">
        <v>169</v>
      </c>
      <c r="I248" s="863"/>
      <c r="J248" s="864"/>
      <c r="K248" s="864"/>
      <c r="L248" s="865"/>
      <c r="M248" s="863"/>
      <c r="N248" s="832" t="s">
        <v>643</v>
      </c>
      <c r="O248" s="866">
        <v>1</v>
      </c>
      <c r="P248" s="867">
        <v>312500</v>
      </c>
      <c r="Q248" s="868" t="s">
        <v>321</v>
      </c>
      <c r="R248" s="82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s="3" customFormat="1" ht="17.100000000000001" customHeight="1" x14ac:dyDescent="0.3">
      <c r="A249" s="597">
        <v>221</v>
      </c>
      <c r="B249" s="869" t="s">
        <v>82</v>
      </c>
      <c r="C249" s="870" t="s">
        <v>6</v>
      </c>
      <c r="D249" s="871" t="s">
        <v>101</v>
      </c>
      <c r="E249" s="872" t="s">
        <v>73</v>
      </c>
      <c r="F249" s="873"/>
      <c r="G249" s="874" t="s">
        <v>222</v>
      </c>
      <c r="H249" s="875" t="s">
        <v>169</v>
      </c>
      <c r="I249" s="876"/>
      <c r="J249" s="877"/>
      <c r="K249" s="877"/>
      <c r="L249" s="878"/>
      <c r="M249" s="876"/>
      <c r="N249" s="832" t="s">
        <v>643</v>
      </c>
      <c r="O249" s="879">
        <v>1</v>
      </c>
      <c r="P249" s="867">
        <v>312500</v>
      </c>
      <c r="Q249" s="880" t="s">
        <v>321</v>
      </c>
      <c r="R249" s="82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s="3" customFormat="1" ht="17.100000000000001" customHeight="1" x14ac:dyDescent="0.3">
      <c r="A250" s="597">
        <v>222</v>
      </c>
      <c r="B250" s="856" t="s">
        <v>82</v>
      </c>
      <c r="C250" s="857" t="s">
        <v>6</v>
      </c>
      <c r="D250" s="858" t="s">
        <v>100</v>
      </c>
      <c r="E250" s="859" t="s">
        <v>73</v>
      </c>
      <c r="F250" s="860"/>
      <c r="G250" s="861" t="s">
        <v>222</v>
      </c>
      <c r="H250" s="862" t="s">
        <v>169</v>
      </c>
      <c r="I250" s="863"/>
      <c r="J250" s="864"/>
      <c r="K250" s="864"/>
      <c r="L250" s="865"/>
      <c r="M250" s="863"/>
      <c r="N250" s="832" t="s">
        <v>643</v>
      </c>
      <c r="O250" s="866">
        <v>1</v>
      </c>
      <c r="P250" s="867">
        <v>312500</v>
      </c>
      <c r="Q250" s="868" t="s">
        <v>321</v>
      </c>
      <c r="R250" s="82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s="3" customFormat="1" ht="17.100000000000001" customHeight="1" x14ac:dyDescent="0.3">
      <c r="A251" s="597">
        <v>223</v>
      </c>
      <c r="B251" s="869" t="s">
        <v>82</v>
      </c>
      <c r="C251" s="870" t="s">
        <v>6</v>
      </c>
      <c r="D251" s="871" t="s">
        <v>95</v>
      </c>
      <c r="E251" s="872" t="s">
        <v>73</v>
      </c>
      <c r="F251" s="873"/>
      <c r="G251" s="874" t="s">
        <v>222</v>
      </c>
      <c r="H251" s="875" t="s">
        <v>169</v>
      </c>
      <c r="I251" s="876"/>
      <c r="J251" s="877"/>
      <c r="K251" s="877"/>
      <c r="L251" s="878"/>
      <c r="M251" s="876"/>
      <c r="N251" s="832" t="s">
        <v>643</v>
      </c>
      <c r="O251" s="879">
        <v>1</v>
      </c>
      <c r="P251" s="867">
        <v>312500</v>
      </c>
      <c r="Q251" s="880" t="s">
        <v>321</v>
      </c>
      <c r="R251" s="82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s="3" customFormat="1" ht="17.100000000000001" customHeight="1" x14ac:dyDescent="0.3">
      <c r="A252" s="597">
        <v>224</v>
      </c>
      <c r="B252" s="856" t="s">
        <v>82</v>
      </c>
      <c r="C252" s="857" t="s">
        <v>6</v>
      </c>
      <c r="D252" s="858" t="s">
        <v>223</v>
      </c>
      <c r="E252" s="859" t="s">
        <v>73</v>
      </c>
      <c r="F252" s="860"/>
      <c r="G252" s="861" t="s">
        <v>222</v>
      </c>
      <c r="H252" s="862" t="s">
        <v>169</v>
      </c>
      <c r="I252" s="863"/>
      <c r="J252" s="864"/>
      <c r="K252" s="864"/>
      <c r="L252" s="865"/>
      <c r="M252" s="863"/>
      <c r="N252" s="832" t="s">
        <v>643</v>
      </c>
      <c r="O252" s="866">
        <v>1</v>
      </c>
      <c r="P252" s="867">
        <v>312500</v>
      </c>
      <c r="Q252" s="868" t="s">
        <v>321</v>
      </c>
      <c r="R252" s="82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s="3" customFormat="1" ht="17.100000000000001" customHeight="1" x14ac:dyDescent="0.3">
      <c r="A253" s="597">
        <v>225</v>
      </c>
      <c r="B253" s="869" t="s">
        <v>82</v>
      </c>
      <c r="C253" s="870" t="s">
        <v>6</v>
      </c>
      <c r="D253" s="871" t="s">
        <v>224</v>
      </c>
      <c r="E253" s="872" t="s">
        <v>73</v>
      </c>
      <c r="F253" s="873"/>
      <c r="G253" s="874" t="s">
        <v>222</v>
      </c>
      <c r="H253" s="875" t="s">
        <v>169</v>
      </c>
      <c r="I253" s="876"/>
      <c r="J253" s="877"/>
      <c r="K253" s="877"/>
      <c r="L253" s="878"/>
      <c r="M253" s="876"/>
      <c r="N253" s="832" t="s">
        <v>643</v>
      </c>
      <c r="O253" s="879">
        <v>1</v>
      </c>
      <c r="P253" s="867">
        <v>312500</v>
      </c>
      <c r="Q253" s="880" t="s">
        <v>321</v>
      </c>
      <c r="R253" s="82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s="3" customFormat="1" ht="17.100000000000001" customHeight="1" x14ac:dyDescent="0.3">
      <c r="A254" s="597">
        <v>226</v>
      </c>
      <c r="B254" s="856" t="s">
        <v>82</v>
      </c>
      <c r="C254" s="857" t="s">
        <v>6</v>
      </c>
      <c r="D254" s="858" t="s">
        <v>102</v>
      </c>
      <c r="E254" s="859" t="s">
        <v>73</v>
      </c>
      <c r="F254" s="860"/>
      <c r="G254" s="861" t="s">
        <v>222</v>
      </c>
      <c r="H254" s="862" t="s">
        <v>169</v>
      </c>
      <c r="I254" s="863"/>
      <c r="J254" s="864"/>
      <c r="K254" s="864"/>
      <c r="L254" s="865"/>
      <c r="M254" s="863"/>
      <c r="N254" s="832" t="s">
        <v>643</v>
      </c>
      <c r="O254" s="866">
        <v>1</v>
      </c>
      <c r="P254" s="867">
        <v>312500</v>
      </c>
      <c r="Q254" s="868" t="s">
        <v>321</v>
      </c>
      <c r="R254" s="82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s="3" customFormat="1" ht="17.100000000000001" customHeight="1" x14ac:dyDescent="0.3">
      <c r="A255" s="597">
        <v>227</v>
      </c>
      <c r="B255" s="869" t="s">
        <v>82</v>
      </c>
      <c r="C255" s="870" t="s">
        <v>6</v>
      </c>
      <c r="D255" s="871" t="s">
        <v>103</v>
      </c>
      <c r="E255" s="872" t="s">
        <v>73</v>
      </c>
      <c r="F255" s="873"/>
      <c r="G255" s="874" t="s">
        <v>222</v>
      </c>
      <c r="H255" s="875" t="s">
        <v>169</v>
      </c>
      <c r="I255" s="876"/>
      <c r="J255" s="877"/>
      <c r="K255" s="877"/>
      <c r="L255" s="878"/>
      <c r="M255" s="876"/>
      <c r="N255" s="832" t="s">
        <v>643</v>
      </c>
      <c r="O255" s="879">
        <v>1</v>
      </c>
      <c r="P255" s="867">
        <v>312500</v>
      </c>
      <c r="Q255" s="880" t="s">
        <v>321</v>
      </c>
      <c r="R255" s="82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s="3" customFormat="1" ht="17.100000000000001" customHeight="1" x14ac:dyDescent="0.3">
      <c r="A256" s="597">
        <v>228</v>
      </c>
      <c r="B256" s="856" t="s">
        <v>82</v>
      </c>
      <c r="C256" s="857" t="s">
        <v>6</v>
      </c>
      <c r="D256" s="858" t="s">
        <v>106</v>
      </c>
      <c r="E256" s="859" t="s">
        <v>73</v>
      </c>
      <c r="F256" s="860"/>
      <c r="G256" s="861" t="s">
        <v>222</v>
      </c>
      <c r="H256" s="862" t="s">
        <v>169</v>
      </c>
      <c r="I256" s="863"/>
      <c r="J256" s="864"/>
      <c r="K256" s="864"/>
      <c r="L256" s="865"/>
      <c r="M256" s="863"/>
      <c r="N256" s="832" t="s">
        <v>643</v>
      </c>
      <c r="O256" s="866">
        <v>1</v>
      </c>
      <c r="P256" s="867">
        <v>312500</v>
      </c>
      <c r="Q256" s="868" t="s">
        <v>321</v>
      </c>
      <c r="R256" s="82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s="3" customFormat="1" ht="17.100000000000001" customHeight="1" x14ac:dyDescent="0.3">
      <c r="A257" s="597">
        <v>229</v>
      </c>
      <c r="B257" s="869" t="s">
        <v>82</v>
      </c>
      <c r="C257" s="870" t="s">
        <v>6</v>
      </c>
      <c r="D257" s="871" t="s">
        <v>104</v>
      </c>
      <c r="E257" s="872" t="s">
        <v>73</v>
      </c>
      <c r="F257" s="873"/>
      <c r="G257" s="874" t="s">
        <v>222</v>
      </c>
      <c r="H257" s="875" t="s">
        <v>169</v>
      </c>
      <c r="I257" s="876"/>
      <c r="J257" s="877"/>
      <c r="K257" s="877"/>
      <c r="L257" s="878"/>
      <c r="M257" s="876"/>
      <c r="N257" s="832" t="s">
        <v>643</v>
      </c>
      <c r="O257" s="879">
        <v>1</v>
      </c>
      <c r="P257" s="867">
        <v>312500</v>
      </c>
      <c r="Q257" s="880" t="s">
        <v>321</v>
      </c>
      <c r="R257" s="82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s="3" customFormat="1" ht="17.100000000000001" customHeight="1" x14ac:dyDescent="0.3">
      <c r="A258" s="597">
        <v>230</v>
      </c>
      <c r="B258" s="856" t="s">
        <v>82</v>
      </c>
      <c r="C258" s="857" t="s">
        <v>6</v>
      </c>
      <c r="D258" s="858" t="s">
        <v>227</v>
      </c>
      <c r="E258" s="859" t="s">
        <v>226</v>
      </c>
      <c r="F258" s="860"/>
      <c r="G258" s="861" t="s">
        <v>222</v>
      </c>
      <c r="H258" s="862" t="s">
        <v>320</v>
      </c>
      <c r="I258" s="863"/>
      <c r="J258" s="864"/>
      <c r="K258" s="864"/>
      <c r="L258" s="865"/>
      <c r="M258" s="863"/>
      <c r="N258" s="832" t="s">
        <v>643</v>
      </c>
      <c r="O258" s="866">
        <v>1</v>
      </c>
      <c r="P258" s="867">
        <v>265000</v>
      </c>
      <c r="Q258" s="868" t="s">
        <v>321</v>
      </c>
      <c r="R258" s="82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s="3" customFormat="1" ht="17.100000000000001" customHeight="1" x14ac:dyDescent="0.3">
      <c r="A259" s="597">
        <v>231</v>
      </c>
      <c r="B259" s="869" t="s">
        <v>82</v>
      </c>
      <c r="C259" s="870" t="s">
        <v>6</v>
      </c>
      <c r="D259" s="871" t="s">
        <v>107</v>
      </c>
      <c r="E259" s="872" t="s">
        <v>226</v>
      </c>
      <c r="F259" s="873"/>
      <c r="G259" s="874" t="s">
        <v>222</v>
      </c>
      <c r="H259" s="875" t="s">
        <v>320</v>
      </c>
      <c r="I259" s="876"/>
      <c r="J259" s="877"/>
      <c r="K259" s="877"/>
      <c r="L259" s="878"/>
      <c r="M259" s="876"/>
      <c r="N259" s="832" t="s">
        <v>643</v>
      </c>
      <c r="O259" s="879">
        <v>1</v>
      </c>
      <c r="P259" s="867">
        <v>265000</v>
      </c>
      <c r="Q259" s="880" t="s">
        <v>321</v>
      </c>
      <c r="R259" s="82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s="3" customFormat="1" ht="17.100000000000001" customHeight="1" x14ac:dyDescent="0.3">
      <c r="A260" s="597">
        <v>232</v>
      </c>
      <c r="B260" s="856" t="s">
        <v>82</v>
      </c>
      <c r="C260" s="857" t="s">
        <v>6</v>
      </c>
      <c r="D260" s="858" t="s">
        <v>228</v>
      </c>
      <c r="E260" s="859" t="s">
        <v>226</v>
      </c>
      <c r="F260" s="860"/>
      <c r="G260" s="861" t="s">
        <v>222</v>
      </c>
      <c r="H260" s="862" t="s">
        <v>320</v>
      </c>
      <c r="I260" s="863"/>
      <c r="J260" s="864"/>
      <c r="K260" s="864"/>
      <c r="L260" s="865"/>
      <c r="M260" s="863"/>
      <c r="N260" s="832" t="s">
        <v>643</v>
      </c>
      <c r="O260" s="866">
        <v>1</v>
      </c>
      <c r="P260" s="867">
        <v>265000</v>
      </c>
      <c r="Q260" s="868" t="s">
        <v>321</v>
      </c>
      <c r="R260" s="82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s="3" customFormat="1" ht="17.100000000000001" customHeight="1" x14ac:dyDescent="0.3">
      <c r="A261" s="597">
        <v>233</v>
      </c>
      <c r="B261" s="869" t="s">
        <v>82</v>
      </c>
      <c r="C261" s="870" t="s">
        <v>6</v>
      </c>
      <c r="D261" s="871" t="s">
        <v>229</v>
      </c>
      <c r="E261" s="872" t="s">
        <v>226</v>
      </c>
      <c r="F261" s="873"/>
      <c r="G261" s="874" t="s">
        <v>222</v>
      </c>
      <c r="H261" s="875" t="s">
        <v>320</v>
      </c>
      <c r="I261" s="876"/>
      <c r="J261" s="877"/>
      <c r="K261" s="877"/>
      <c r="L261" s="878"/>
      <c r="M261" s="876"/>
      <c r="N261" s="832" t="s">
        <v>643</v>
      </c>
      <c r="O261" s="879">
        <v>1</v>
      </c>
      <c r="P261" s="867">
        <v>265000</v>
      </c>
      <c r="Q261" s="880" t="s">
        <v>321</v>
      </c>
      <c r="R261" s="82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s="3" customFormat="1" ht="17.100000000000001" customHeight="1" x14ac:dyDescent="0.3">
      <c r="A262" s="597">
        <v>234</v>
      </c>
      <c r="B262" s="826" t="s">
        <v>82</v>
      </c>
      <c r="C262" s="827" t="s">
        <v>6</v>
      </c>
      <c r="D262" s="828" t="s">
        <v>390</v>
      </c>
      <c r="E262" s="826" t="s">
        <v>389</v>
      </c>
      <c r="F262" s="829"/>
      <c r="G262" s="826" t="s">
        <v>222</v>
      </c>
      <c r="H262" s="830">
        <v>38443</v>
      </c>
      <c r="I262" s="831"/>
      <c r="J262" s="844"/>
      <c r="K262" s="844"/>
      <c r="L262" s="844"/>
      <c r="M262" s="844"/>
      <c r="N262" s="832" t="s">
        <v>643</v>
      </c>
      <c r="O262" s="833">
        <v>1</v>
      </c>
      <c r="P262" s="854">
        <v>183300</v>
      </c>
      <c r="Q262" s="835" t="s">
        <v>322</v>
      </c>
      <c r="R262" s="82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s="3" customFormat="1" ht="17.100000000000001" customHeight="1" x14ac:dyDescent="0.3">
      <c r="A263" s="597">
        <v>235</v>
      </c>
      <c r="B263" s="826" t="s">
        <v>82</v>
      </c>
      <c r="C263" s="827" t="s">
        <v>6</v>
      </c>
      <c r="D263" s="828" t="s">
        <v>390</v>
      </c>
      <c r="E263" s="826" t="s">
        <v>389</v>
      </c>
      <c r="F263" s="829"/>
      <c r="G263" s="826" t="s">
        <v>222</v>
      </c>
      <c r="H263" s="830">
        <v>38444</v>
      </c>
      <c r="I263" s="831"/>
      <c r="J263" s="844"/>
      <c r="K263" s="844"/>
      <c r="L263" s="844"/>
      <c r="M263" s="844"/>
      <c r="N263" s="832" t="s">
        <v>643</v>
      </c>
      <c r="O263" s="833">
        <v>1</v>
      </c>
      <c r="P263" s="834">
        <v>183300</v>
      </c>
      <c r="Q263" s="835" t="s">
        <v>322</v>
      </c>
      <c r="R263" s="82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s="3" customFormat="1" ht="17.100000000000001" customHeight="1" x14ac:dyDescent="0.3">
      <c r="A264" s="597">
        <v>236</v>
      </c>
      <c r="B264" s="826" t="s">
        <v>82</v>
      </c>
      <c r="C264" s="827" t="s">
        <v>6</v>
      </c>
      <c r="D264" s="828" t="s">
        <v>390</v>
      </c>
      <c r="E264" s="826" t="s">
        <v>389</v>
      </c>
      <c r="F264" s="829"/>
      <c r="G264" s="826" t="s">
        <v>222</v>
      </c>
      <c r="H264" s="830">
        <v>38445</v>
      </c>
      <c r="I264" s="831"/>
      <c r="J264" s="844"/>
      <c r="K264" s="844"/>
      <c r="L264" s="844"/>
      <c r="M264" s="844"/>
      <c r="N264" s="832" t="s">
        <v>643</v>
      </c>
      <c r="O264" s="833">
        <v>1</v>
      </c>
      <c r="P264" s="834">
        <v>183300</v>
      </c>
      <c r="Q264" s="835" t="s">
        <v>322</v>
      </c>
      <c r="R264" s="82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s="3" customFormat="1" ht="17.100000000000001" customHeight="1" x14ac:dyDescent="0.3">
      <c r="A265" s="597">
        <v>237</v>
      </c>
      <c r="B265" s="826" t="s">
        <v>82</v>
      </c>
      <c r="C265" s="827" t="s">
        <v>6</v>
      </c>
      <c r="D265" s="828" t="s">
        <v>390</v>
      </c>
      <c r="E265" s="826" t="s">
        <v>389</v>
      </c>
      <c r="F265" s="829"/>
      <c r="G265" s="826" t="s">
        <v>222</v>
      </c>
      <c r="H265" s="830">
        <v>38446</v>
      </c>
      <c r="I265" s="831"/>
      <c r="J265" s="844"/>
      <c r="K265" s="844"/>
      <c r="L265" s="844"/>
      <c r="M265" s="844"/>
      <c r="N265" s="832" t="s">
        <v>643</v>
      </c>
      <c r="O265" s="833">
        <v>1</v>
      </c>
      <c r="P265" s="834">
        <v>183300</v>
      </c>
      <c r="Q265" s="835" t="s">
        <v>322</v>
      </c>
      <c r="R265" s="82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s="3" customFormat="1" ht="17.100000000000001" customHeight="1" x14ac:dyDescent="0.3">
      <c r="A266" s="597">
        <v>238</v>
      </c>
      <c r="B266" s="826" t="s">
        <v>82</v>
      </c>
      <c r="C266" s="827" t="s">
        <v>6</v>
      </c>
      <c r="D266" s="828" t="s">
        <v>390</v>
      </c>
      <c r="E266" s="826" t="s">
        <v>389</v>
      </c>
      <c r="F266" s="829"/>
      <c r="G266" s="826" t="s">
        <v>222</v>
      </c>
      <c r="H266" s="830">
        <v>38447</v>
      </c>
      <c r="I266" s="831"/>
      <c r="J266" s="844"/>
      <c r="K266" s="844"/>
      <c r="L266" s="844"/>
      <c r="M266" s="844"/>
      <c r="N266" s="832" t="s">
        <v>643</v>
      </c>
      <c r="O266" s="833">
        <v>1</v>
      </c>
      <c r="P266" s="834">
        <v>183300</v>
      </c>
      <c r="Q266" s="835" t="s">
        <v>322</v>
      </c>
      <c r="R266" s="82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s="3" customFormat="1" ht="17.100000000000001" customHeight="1" x14ac:dyDescent="0.3">
      <c r="A267" s="597">
        <v>239</v>
      </c>
      <c r="B267" s="826" t="s">
        <v>82</v>
      </c>
      <c r="C267" s="827" t="s">
        <v>6</v>
      </c>
      <c r="D267" s="828" t="s">
        <v>390</v>
      </c>
      <c r="E267" s="826" t="s">
        <v>389</v>
      </c>
      <c r="F267" s="829"/>
      <c r="G267" s="826" t="s">
        <v>222</v>
      </c>
      <c r="H267" s="830">
        <v>38448</v>
      </c>
      <c r="I267" s="831"/>
      <c r="J267" s="844"/>
      <c r="K267" s="844"/>
      <c r="L267" s="844"/>
      <c r="M267" s="844"/>
      <c r="N267" s="832" t="s">
        <v>643</v>
      </c>
      <c r="O267" s="833">
        <v>1</v>
      </c>
      <c r="P267" s="834">
        <v>183300</v>
      </c>
      <c r="Q267" s="835" t="s">
        <v>322</v>
      </c>
      <c r="R267" s="82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s="3" customFormat="1" ht="17.100000000000001" customHeight="1" x14ac:dyDescent="0.3">
      <c r="A268" s="597">
        <v>240</v>
      </c>
      <c r="B268" s="826" t="s">
        <v>82</v>
      </c>
      <c r="C268" s="827" t="s">
        <v>6</v>
      </c>
      <c r="D268" s="828" t="s">
        <v>390</v>
      </c>
      <c r="E268" s="826" t="s">
        <v>389</v>
      </c>
      <c r="F268" s="829"/>
      <c r="G268" s="826" t="s">
        <v>222</v>
      </c>
      <c r="H268" s="830">
        <v>38449</v>
      </c>
      <c r="I268" s="831"/>
      <c r="J268" s="844"/>
      <c r="K268" s="844"/>
      <c r="L268" s="844"/>
      <c r="M268" s="844"/>
      <c r="N268" s="832" t="s">
        <v>643</v>
      </c>
      <c r="O268" s="833">
        <v>1</v>
      </c>
      <c r="P268" s="834">
        <v>183300</v>
      </c>
      <c r="Q268" s="835" t="s">
        <v>322</v>
      </c>
      <c r="R268" s="82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s="3" customFormat="1" ht="17.100000000000001" customHeight="1" x14ac:dyDescent="0.3">
      <c r="A269" s="597">
        <v>241</v>
      </c>
      <c r="B269" s="826" t="s">
        <v>82</v>
      </c>
      <c r="C269" s="827" t="s">
        <v>6</v>
      </c>
      <c r="D269" s="828" t="s">
        <v>390</v>
      </c>
      <c r="E269" s="826" t="s">
        <v>389</v>
      </c>
      <c r="F269" s="829"/>
      <c r="G269" s="826" t="s">
        <v>222</v>
      </c>
      <c r="H269" s="830">
        <v>38450</v>
      </c>
      <c r="I269" s="831"/>
      <c r="J269" s="844"/>
      <c r="K269" s="844"/>
      <c r="L269" s="844"/>
      <c r="M269" s="844"/>
      <c r="N269" s="832" t="s">
        <v>643</v>
      </c>
      <c r="O269" s="833">
        <v>1</v>
      </c>
      <c r="P269" s="834">
        <v>183300</v>
      </c>
      <c r="Q269" s="835" t="s">
        <v>322</v>
      </c>
      <c r="R269" s="82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s="3" customFormat="1" ht="17.100000000000001" customHeight="1" x14ac:dyDescent="0.3">
      <c r="A270" s="597">
        <v>242</v>
      </c>
      <c r="B270" s="826" t="s">
        <v>82</v>
      </c>
      <c r="C270" s="827" t="s">
        <v>6</v>
      </c>
      <c r="D270" s="828" t="s">
        <v>390</v>
      </c>
      <c r="E270" s="826" t="s">
        <v>389</v>
      </c>
      <c r="F270" s="829"/>
      <c r="G270" s="826" t="s">
        <v>222</v>
      </c>
      <c r="H270" s="830">
        <v>38451</v>
      </c>
      <c r="I270" s="831"/>
      <c r="J270" s="844"/>
      <c r="K270" s="844"/>
      <c r="L270" s="844"/>
      <c r="M270" s="844"/>
      <c r="N270" s="832" t="s">
        <v>643</v>
      </c>
      <c r="O270" s="833">
        <v>1</v>
      </c>
      <c r="P270" s="834">
        <v>183300</v>
      </c>
      <c r="Q270" s="835" t="s">
        <v>322</v>
      </c>
      <c r="R270" s="82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s="3" customFormat="1" ht="17.100000000000001" customHeight="1" x14ac:dyDescent="0.3">
      <c r="A271" s="597">
        <v>243</v>
      </c>
      <c r="B271" s="826" t="s">
        <v>147</v>
      </c>
      <c r="C271" s="827" t="s">
        <v>148</v>
      </c>
      <c r="D271" s="828" t="s">
        <v>224</v>
      </c>
      <c r="E271" s="826" t="s">
        <v>612</v>
      </c>
      <c r="F271" s="829"/>
      <c r="G271" s="826" t="s">
        <v>221</v>
      </c>
      <c r="H271" s="830">
        <v>29677</v>
      </c>
      <c r="I271" s="831"/>
      <c r="J271" s="844"/>
      <c r="K271" s="844"/>
      <c r="L271" s="844"/>
      <c r="M271" s="844"/>
      <c r="N271" s="832" t="s">
        <v>643</v>
      </c>
      <c r="O271" s="833">
        <v>1</v>
      </c>
      <c r="P271" s="834">
        <v>100000</v>
      </c>
      <c r="Q271" s="835" t="s">
        <v>360</v>
      </c>
      <c r="R271" s="82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s="3" customFormat="1" ht="17.100000000000001" customHeight="1" x14ac:dyDescent="0.3">
      <c r="A272" s="597">
        <v>244</v>
      </c>
      <c r="B272" s="826" t="s">
        <v>147</v>
      </c>
      <c r="C272" s="827" t="s">
        <v>148</v>
      </c>
      <c r="D272" s="828" t="s">
        <v>224</v>
      </c>
      <c r="E272" s="826" t="s">
        <v>612</v>
      </c>
      <c r="F272" s="829"/>
      <c r="G272" s="826" t="s">
        <v>221</v>
      </c>
      <c r="H272" s="830">
        <v>29678</v>
      </c>
      <c r="I272" s="831"/>
      <c r="J272" s="844"/>
      <c r="K272" s="844"/>
      <c r="L272" s="844"/>
      <c r="M272" s="844"/>
      <c r="N272" s="832" t="s">
        <v>643</v>
      </c>
      <c r="O272" s="833">
        <v>1</v>
      </c>
      <c r="P272" s="834">
        <v>100000</v>
      </c>
      <c r="Q272" s="835" t="s">
        <v>337</v>
      </c>
      <c r="R272" s="82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s="3" customFormat="1" ht="17.100000000000001" customHeight="1" x14ac:dyDescent="0.3">
      <c r="A273" s="597">
        <v>245</v>
      </c>
      <c r="B273" s="826" t="s">
        <v>147</v>
      </c>
      <c r="C273" s="827" t="s">
        <v>148</v>
      </c>
      <c r="D273" s="828" t="s">
        <v>224</v>
      </c>
      <c r="E273" s="826" t="s">
        <v>612</v>
      </c>
      <c r="F273" s="829"/>
      <c r="G273" s="826" t="s">
        <v>221</v>
      </c>
      <c r="H273" s="830">
        <v>29679</v>
      </c>
      <c r="I273" s="831"/>
      <c r="J273" s="844"/>
      <c r="K273" s="844"/>
      <c r="L273" s="844"/>
      <c r="M273" s="844"/>
      <c r="N273" s="832" t="s">
        <v>643</v>
      </c>
      <c r="O273" s="833">
        <v>1</v>
      </c>
      <c r="P273" s="834">
        <v>100000</v>
      </c>
      <c r="Q273" s="835" t="s">
        <v>337</v>
      </c>
      <c r="R273" s="82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s="3" customFormat="1" ht="17.100000000000001" customHeight="1" x14ac:dyDescent="0.3">
      <c r="A274" s="597">
        <v>246</v>
      </c>
      <c r="B274" s="826" t="s">
        <v>147</v>
      </c>
      <c r="C274" s="827" t="s">
        <v>148</v>
      </c>
      <c r="D274" s="828" t="s">
        <v>224</v>
      </c>
      <c r="E274" s="826" t="s">
        <v>612</v>
      </c>
      <c r="F274" s="829"/>
      <c r="G274" s="826" t="s">
        <v>221</v>
      </c>
      <c r="H274" s="830">
        <v>29680</v>
      </c>
      <c r="I274" s="831"/>
      <c r="J274" s="844"/>
      <c r="K274" s="844"/>
      <c r="L274" s="844"/>
      <c r="M274" s="844"/>
      <c r="N274" s="832" t="s">
        <v>643</v>
      </c>
      <c r="O274" s="833">
        <v>1</v>
      </c>
      <c r="P274" s="834">
        <v>100000</v>
      </c>
      <c r="Q274" s="835" t="s">
        <v>360</v>
      </c>
      <c r="R274" s="82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s="3" customFormat="1" ht="17.100000000000001" customHeight="1" x14ac:dyDescent="0.3">
      <c r="A275" s="597">
        <v>247</v>
      </c>
      <c r="B275" s="826" t="s">
        <v>147</v>
      </c>
      <c r="C275" s="827" t="s">
        <v>148</v>
      </c>
      <c r="D275" s="828" t="s">
        <v>224</v>
      </c>
      <c r="E275" s="826" t="s">
        <v>612</v>
      </c>
      <c r="F275" s="829"/>
      <c r="G275" s="826" t="s">
        <v>221</v>
      </c>
      <c r="H275" s="830">
        <v>29681</v>
      </c>
      <c r="I275" s="831"/>
      <c r="J275" s="829"/>
      <c r="K275" s="829"/>
      <c r="L275" s="829"/>
      <c r="M275" s="829"/>
      <c r="N275" s="832" t="s">
        <v>643</v>
      </c>
      <c r="O275" s="833">
        <v>1</v>
      </c>
      <c r="P275" s="834">
        <v>100000</v>
      </c>
      <c r="Q275" s="835" t="s">
        <v>337</v>
      </c>
      <c r="R275" s="82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s="3" customFormat="1" ht="17.100000000000001" customHeight="1" x14ac:dyDescent="0.3">
      <c r="A276" s="597">
        <v>248</v>
      </c>
      <c r="B276" s="826" t="s">
        <v>147</v>
      </c>
      <c r="C276" s="827" t="s">
        <v>148</v>
      </c>
      <c r="D276" s="828" t="s">
        <v>224</v>
      </c>
      <c r="E276" s="826" t="s">
        <v>612</v>
      </c>
      <c r="F276" s="829"/>
      <c r="G276" s="826" t="s">
        <v>221</v>
      </c>
      <c r="H276" s="830">
        <v>29682</v>
      </c>
      <c r="I276" s="831"/>
      <c r="J276" s="881"/>
      <c r="K276" s="881"/>
      <c r="L276" s="881"/>
      <c r="M276" s="881"/>
      <c r="N276" s="832" t="s">
        <v>643</v>
      </c>
      <c r="O276" s="833">
        <v>1</v>
      </c>
      <c r="P276" s="834">
        <v>100000</v>
      </c>
      <c r="Q276" s="835" t="s">
        <v>360</v>
      </c>
      <c r="R276" s="82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s="3" customFormat="1" ht="17.100000000000001" customHeight="1" x14ac:dyDescent="0.3">
      <c r="A277" s="597">
        <v>249</v>
      </c>
      <c r="B277" s="826" t="s">
        <v>147</v>
      </c>
      <c r="C277" s="827" t="s">
        <v>148</v>
      </c>
      <c r="D277" s="828" t="s">
        <v>224</v>
      </c>
      <c r="E277" s="826" t="s">
        <v>612</v>
      </c>
      <c r="F277" s="829"/>
      <c r="G277" s="826" t="s">
        <v>221</v>
      </c>
      <c r="H277" s="830">
        <v>29683</v>
      </c>
      <c r="I277" s="831"/>
      <c r="J277" s="829"/>
      <c r="K277" s="829"/>
      <c r="L277" s="829"/>
      <c r="M277" s="829"/>
      <c r="N277" s="832" t="s">
        <v>643</v>
      </c>
      <c r="O277" s="833">
        <v>1</v>
      </c>
      <c r="P277" s="834">
        <v>100000</v>
      </c>
      <c r="Q277" s="835" t="s">
        <v>360</v>
      </c>
      <c r="R277" s="829"/>
      <c r="S277" s="10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s="3" customFormat="1" ht="17.100000000000001" customHeight="1" x14ac:dyDescent="0.3">
      <c r="A278" s="597">
        <v>250</v>
      </c>
      <c r="B278" s="826" t="s">
        <v>147</v>
      </c>
      <c r="C278" s="827" t="s">
        <v>148</v>
      </c>
      <c r="D278" s="828" t="s">
        <v>224</v>
      </c>
      <c r="E278" s="826" t="s">
        <v>612</v>
      </c>
      <c r="F278" s="829"/>
      <c r="G278" s="826" t="s">
        <v>221</v>
      </c>
      <c r="H278" s="830">
        <v>29684</v>
      </c>
      <c r="I278" s="831"/>
      <c r="J278" s="829"/>
      <c r="K278" s="829"/>
      <c r="L278" s="829"/>
      <c r="M278" s="829"/>
      <c r="N278" s="832" t="s">
        <v>643</v>
      </c>
      <c r="O278" s="833">
        <v>1</v>
      </c>
      <c r="P278" s="834">
        <v>100000</v>
      </c>
      <c r="Q278" s="835" t="s">
        <v>337</v>
      </c>
      <c r="R278" s="829"/>
      <c r="S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s="3" customFormat="1" ht="17.100000000000001" customHeight="1" x14ac:dyDescent="0.3">
      <c r="A279" s="597">
        <v>251</v>
      </c>
      <c r="B279" s="826" t="s">
        <v>147</v>
      </c>
      <c r="C279" s="827" t="s">
        <v>148</v>
      </c>
      <c r="D279" s="828" t="s">
        <v>224</v>
      </c>
      <c r="E279" s="826" t="s">
        <v>612</v>
      </c>
      <c r="F279" s="829"/>
      <c r="G279" s="826" t="s">
        <v>221</v>
      </c>
      <c r="H279" s="830">
        <v>29685</v>
      </c>
      <c r="I279" s="831"/>
      <c r="J279" s="829"/>
      <c r="K279" s="829"/>
      <c r="L279" s="829"/>
      <c r="M279" s="829"/>
      <c r="N279" s="832" t="s">
        <v>643</v>
      </c>
      <c r="O279" s="833">
        <v>1</v>
      </c>
      <c r="P279" s="834">
        <v>100000</v>
      </c>
      <c r="Q279" s="835" t="s">
        <v>337</v>
      </c>
      <c r="R279" s="829"/>
      <c r="S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s="3" customFormat="1" ht="17.100000000000001" customHeight="1" x14ac:dyDescent="0.3">
      <c r="A280" s="597">
        <v>252</v>
      </c>
      <c r="B280" s="826" t="s">
        <v>147</v>
      </c>
      <c r="C280" s="827" t="s">
        <v>148</v>
      </c>
      <c r="D280" s="828" t="s">
        <v>224</v>
      </c>
      <c r="E280" s="826" t="s">
        <v>612</v>
      </c>
      <c r="F280" s="829"/>
      <c r="G280" s="826" t="s">
        <v>221</v>
      </c>
      <c r="H280" s="830">
        <v>29686</v>
      </c>
      <c r="I280" s="831"/>
      <c r="J280" s="829"/>
      <c r="K280" s="829"/>
      <c r="L280" s="829"/>
      <c r="M280" s="829"/>
      <c r="N280" s="832" t="s">
        <v>643</v>
      </c>
      <c r="O280" s="833">
        <v>1</v>
      </c>
      <c r="P280" s="834">
        <v>100000</v>
      </c>
      <c r="Q280" s="835" t="s">
        <v>337</v>
      </c>
      <c r="R280" s="829"/>
      <c r="S280" s="9"/>
      <c r="T280" s="132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s="3" customFormat="1" ht="17.100000000000001" customHeight="1" x14ac:dyDescent="0.3">
      <c r="A281" s="597">
        <v>253</v>
      </c>
      <c r="B281" s="882" t="s">
        <v>220</v>
      </c>
      <c r="C281" s="870" t="s">
        <v>144</v>
      </c>
      <c r="D281" s="871" t="s">
        <v>97</v>
      </c>
      <c r="E281" s="826" t="s">
        <v>612</v>
      </c>
      <c r="F281" s="873"/>
      <c r="G281" s="874" t="s">
        <v>221</v>
      </c>
      <c r="H281" s="875" t="s">
        <v>145</v>
      </c>
      <c r="I281" s="876"/>
      <c r="J281" s="877"/>
      <c r="K281" s="877"/>
      <c r="L281" s="878"/>
      <c r="M281" s="876"/>
      <c r="N281" s="883" t="s">
        <v>643</v>
      </c>
      <c r="O281" s="879">
        <v>1</v>
      </c>
      <c r="P281" s="867">
        <v>200000</v>
      </c>
      <c r="Q281" s="880" t="s">
        <v>321</v>
      </c>
      <c r="R281" s="82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s="3" customFormat="1" ht="17.100000000000001" customHeight="1" x14ac:dyDescent="0.3">
      <c r="A282" s="597">
        <v>254</v>
      </c>
      <c r="B282" s="856" t="s">
        <v>220</v>
      </c>
      <c r="C282" s="857" t="s">
        <v>144</v>
      </c>
      <c r="D282" s="858" t="s">
        <v>98</v>
      </c>
      <c r="E282" s="826" t="s">
        <v>612</v>
      </c>
      <c r="F282" s="860"/>
      <c r="G282" s="861" t="s">
        <v>221</v>
      </c>
      <c r="H282" s="862" t="s">
        <v>145</v>
      </c>
      <c r="I282" s="863"/>
      <c r="J282" s="864"/>
      <c r="K282" s="864"/>
      <c r="L282" s="865"/>
      <c r="M282" s="863"/>
      <c r="N282" s="883" t="s">
        <v>643</v>
      </c>
      <c r="O282" s="866">
        <v>1</v>
      </c>
      <c r="P282" s="867">
        <v>200000</v>
      </c>
      <c r="Q282" s="868" t="s">
        <v>321</v>
      </c>
      <c r="R282" s="82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s="3" customFormat="1" ht="17.100000000000001" customHeight="1" x14ac:dyDescent="0.3">
      <c r="A283" s="597">
        <v>255</v>
      </c>
      <c r="B283" s="869" t="s">
        <v>220</v>
      </c>
      <c r="C283" s="870" t="s">
        <v>144</v>
      </c>
      <c r="D283" s="871" t="s">
        <v>99</v>
      </c>
      <c r="E283" s="826" t="s">
        <v>612</v>
      </c>
      <c r="F283" s="873"/>
      <c r="G283" s="874" t="s">
        <v>221</v>
      </c>
      <c r="H283" s="875" t="s">
        <v>145</v>
      </c>
      <c r="I283" s="876"/>
      <c r="J283" s="877"/>
      <c r="K283" s="877"/>
      <c r="L283" s="878"/>
      <c r="M283" s="876"/>
      <c r="N283" s="883" t="s">
        <v>643</v>
      </c>
      <c r="O283" s="879">
        <v>1</v>
      </c>
      <c r="P283" s="867">
        <v>200000</v>
      </c>
      <c r="Q283" s="880" t="s">
        <v>321</v>
      </c>
      <c r="R283" s="829"/>
      <c r="S283" s="4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s="3" customFormat="1" ht="17.100000000000001" customHeight="1" x14ac:dyDescent="0.3">
      <c r="A284" s="597">
        <v>256</v>
      </c>
      <c r="B284" s="856" t="s">
        <v>220</v>
      </c>
      <c r="C284" s="857" t="s">
        <v>144</v>
      </c>
      <c r="D284" s="858" t="s">
        <v>96</v>
      </c>
      <c r="E284" s="826" t="s">
        <v>612</v>
      </c>
      <c r="F284" s="860"/>
      <c r="G284" s="861" t="s">
        <v>221</v>
      </c>
      <c r="H284" s="862" t="s">
        <v>145</v>
      </c>
      <c r="I284" s="863"/>
      <c r="J284" s="864"/>
      <c r="K284" s="864"/>
      <c r="L284" s="865"/>
      <c r="M284" s="863"/>
      <c r="N284" s="883" t="s">
        <v>643</v>
      </c>
      <c r="O284" s="866">
        <v>1</v>
      </c>
      <c r="P284" s="867">
        <v>200000</v>
      </c>
      <c r="Q284" s="868" t="s">
        <v>321</v>
      </c>
      <c r="R284" s="829"/>
      <c r="S284" s="15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s="3" customFormat="1" ht="17.100000000000001" customHeight="1" x14ac:dyDescent="0.3">
      <c r="A285" s="597">
        <v>257</v>
      </c>
      <c r="B285" s="869" t="s">
        <v>220</v>
      </c>
      <c r="C285" s="884" t="s">
        <v>146</v>
      </c>
      <c r="D285" s="871" t="s">
        <v>105</v>
      </c>
      <c r="E285" s="826" t="s">
        <v>612</v>
      </c>
      <c r="F285" s="873"/>
      <c r="G285" s="874" t="s">
        <v>221</v>
      </c>
      <c r="H285" s="875" t="s">
        <v>145</v>
      </c>
      <c r="I285" s="876"/>
      <c r="J285" s="877"/>
      <c r="K285" s="877"/>
      <c r="L285" s="878"/>
      <c r="M285" s="876"/>
      <c r="N285" s="883" t="s">
        <v>643</v>
      </c>
      <c r="O285" s="879">
        <v>1</v>
      </c>
      <c r="P285" s="867">
        <v>300000</v>
      </c>
      <c r="Q285" s="880" t="s">
        <v>321</v>
      </c>
      <c r="R285" s="82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s="3" customFormat="1" ht="17.100000000000001" customHeight="1" x14ac:dyDescent="0.3">
      <c r="A286" s="597">
        <v>258</v>
      </c>
      <c r="B286" s="856" t="s">
        <v>220</v>
      </c>
      <c r="C286" s="885" t="s">
        <v>146</v>
      </c>
      <c r="D286" s="858" t="s">
        <v>101</v>
      </c>
      <c r="E286" s="826" t="s">
        <v>612</v>
      </c>
      <c r="F286" s="860"/>
      <c r="G286" s="861" t="s">
        <v>221</v>
      </c>
      <c r="H286" s="862" t="s">
        <v>145</v>
      </c>
      <c r="I286" s="863"/>
      <c r="J286" s="864"/>
      <c r="K286" s="864"/>
      <c r="L286" s="865"/>
      <c r="M286" s="863"/>
      <c r="N286" s="883" t="s">
        <v>643</v>
      </c>
      <c r="O286" s="866">
        <v>1</v>
      </c>
      <c r="P286" s="867">
        <v>300000</v>
      </c>
      <c r="Q286" s="868" t="s">
        <v>321</v>
      </c>
      <c r="R286" s="82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s="3" customFormat="1" ht="17.100000000000001" customHeight="1" x14ac:dyDescent="0.3">
      <c r="A287" s="597">
        <v>259</v>
      </c>
      <c r="B287" s="869" t="s">
        <v>81</v>
      </c>
      <c r="C287" s="870" t="s">
        <v>69</v>
      </c>
      <c r="D287" s="871" t="s">
        <v>97</v>
      </c>
      <c r="E287" s="872" t="s">
        <v>149</v>
      </c>
      <c r="F287" s="873"/>
      <c r="G287" s="826" t="s">
        <v>222</v>
      </c>
      <c r="H287" s="875" t="s">
        <v>145</v>
      </c>
      <c r="I287" s="876"/>
      <c r="J287" s="877"/>
      <c r="K287" s="877"/>
      <c r="L287" s="878"/>
      <c r="M287" s="876"/>
      <c r="N287" s="883" t="s">
        <v>643</v>
      </c>
      <c r="O287" s="879">
        <v>1</v>
      </c>
      <c r="P287" s="867">
        <v>200000</v>
      </c>
      <c r="Q287" s="880" t="s">
        <v>321</v>
      </c>
      <c r="R287" s="82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s="9" customFormat="1" ht="17.100000000000001" customHeight="1" x14ac:dyDescent="0.25">
      <c r="A288" s="597">
        <v>260</v>
      </c>
      <c r="B288" s="826" t="s">
        <v>81</v>
      </c>
      <c r="C288" s="827" t="s">
        <v>69</v>
      </c>
      <c r="D288" s="828" t="s">
        <v>97</v>
      </c>
      <c r="E288" s="826" t="s">
        <v>74</v>
      </c>
      <c r="F288" s="829"/>
      <c r="G288" s="826" t="s">
        <v>222</v>
      </c>
      <c r="H288" s="830">
        <v>35156</v>
      </c>
      <c r="I288" s="831"/>
      <c r="J288" s="829"/>
      <c r="K288" s="829"/>
      <c r="L288" s="829"/>
      <c r="M288" s="829"/>
      <c r="N288" s="883" t="s">
        <v>643</v>
      </c>
      <c r="O288" s="833">
        <v>1</v>
      </c>
      <c r="P288" s="854">
        <v>100000</v>
      </c>
      <c r="Q288" s="845" t="s">
        <v>322</v>
      </c>
      <c r="R288" s="829"/>
    </row>
    <row r="289" spans="1:21" s="9" customFormat="1" ht="17.100000000000001" customHeight="1" x14ac:dyDescent="0.25">
      <c r="A289" s="597">
        <v>261</v>
      </c>
      <c r="B289" s="826" t="s">
        <v>81</v>
      </c>
      <c r="C289" s="827" t="s">
        <v>69</v>
      </c>
      <c r="D289" s="828" t="s">
        <v>98</v>
      </c>
      <c r="E289" s="826" t="s">
        <v>74</v>
      </c>
      <c r="F289" s="829"/>
      <c r="G289" s="826" t="s">
        <v>222</v>
      </c>
      <c r="H289" s="830">
        <v>35156</v>
      </c>
      <c r="I289" s="831"/>
      <c r="J289" s="829"/>
      <c r="K289" s="829"/>
      <c r="L289" s="829"/>
      <c r="M289" s="829"/>
      <c r="N289" s="883" t="s">
        <v>643</v>
      </c>
      <c r="O289" s="833">
        <v>1</v>
      </c>
      <c r="P289" s="854">
        <v>100000</v>
      </c>
      <c r="Q289" s="845" t="s">
        <v>322</v>
      </c>
      <c r="R289" s="829"/>
    </row>
    <row r="290" spans="1:21" s="9" customFormat="1" ht="17.100000000000001" customHeight="1" x14ac:dyDescent="0.25">
      <c r="A290" s="597">
        <v>262</v>
      </c>
      <c r="B290" s="856" t="s">
        <v>83</v>
      </c>
      <c r="C290" s="857" t="s">
        <v>70</v>
      </c>
      <c r="D290" s="858" t="s">
        <v>97</v>
      </c>
      <c r="E290" s="859" t="s">
        <v>154</v>
      </c>
      <c r="F290" s="860"/>
      <c r="G290" s="826" t="s">
        <v>222</v>
      </c>
      <c r="H290" s="862" t="s">
        <v>145</v>
      </c>
      <c r="I290" s="863"/>
      <c r="J290" s="864"/>
      <c r="K290" s="864"/>
      <c r="L290" s="865"/>
      <c r="M290" s="863"/>
      <c r="N290" s="883" t="s">
        <v>643</v>
      </c>
      <c r="O290" s="866">
        <v>1</v>
      </c>
      <c r="P290" s="867">
        <v>150000</v>
      </c>
      <c r="Q290" s="868" t="s">
        <v>322</v>
      </c>
      <c r="R290" s="829"/>
    </row>
    <row r="291" spans="1:21" s="9" customFormat="1" ht="17.100000000000001" customHeight="1" x14ac:dyDescent="0.25">
      <c r="A291" s="597">
        <v>263</v>
      </c>
      <c r="B291" s="826" t="s">
        <v>230</v>
      </c>
      <c r="C291" s="827" t="s">
        <v>384</v>
      </c>
      <c r="D291" s="828" t="s">
        <v>224</v>
      </c>
      <c r="E291" s="826" t="s">
        <v>612</v>
      </c>
      <c r="F291" s="829"/>
      <c r="G291" s="826" t="s">
        <v>635</v>
      </c>
      <c r="H291" s="830">
        <v>35521</v>
      </c>
      <c r="I291" s="831"/>
      <c r="J291" s="829"/>
      <c r="K291" s="829"/>
      <c r="L291" s="829"/>
      <c r="M291" s="829"/>
      <c r="N291" s="883" t="s">
        <v>643</v>
      </c>
      <c r="O291" s="833">
        <v>1</v>
      </c>
      <c r="P291" s="834">
        <v>450000</v>
      </c>
      <c r="Q291" s="845" t="s">
        <v>322</v>
      </c>
      <c r="R291" s="829"/>
    </row>
    <row r="292" spans="1:21" s="9" customFormat="1" ht="17.100000000000001" customHeight="1" x14ac:dyDescent="0.25">
      <c r="A292" s="597">
        <v>264</v>
      </c>
      <c r="B292" s="826" t="s">
        <v>230</v>
      </c>
      <c r="C292" s="827" t="s">
        <v>384</v>
      </c>
      <c r="D292" s="828" t="s">
        <v>102</v>
      </c>
      <c r="E292" s="826" t="s">
        <v>612</v>
      </c>
      <c r="F292" s="829"/>
      <c r="G292" s="826" t="s">
        <v>635</v>
      </c>
      <c r="H292" s="830">
        <v>35521</v>
      </c>
      <c r="I292" s="831"/>
      <c r="J292" s="829"/>
      <c r="K292" s="829"/>
      <c r="L292" s="829"/>
      <c r="M292" s="829"/>
      <c r="N292" s="883" t="s">
        <v>643</v>
      </c>
      <c r="O292" s="833">
        <v>1</v>
      </c>
      <c r="P292" s="834">
        <v>450000</v>
      </c>
      <c r="Q292" s="845" t="s">
        <v>322</v>
      </c>
      <c r="R292" s="829"/>
    </row>
    <row r="293" spans="1:21" s="9" customFormat="1" ht="17.100000000000001" customHeight="1" x14ac:dyDescent="0.25">
      <c r="A293" s="597">
        <v>265</v>
      </c>
      <c r="B293" s="836" t="s">
        <v>235</v>
      </c>
      <c r="C293" s="837" t="s">
        <v>636</v>
      </c>
      <c r="D293" s="836" t="s">
        <v>97</v>
      </c>
      <c r="E293" s="826" t="s">
        <v>612</v>
      </c>
      <c r="F293" s="829"/>
      <c r="G293" s="836" t="s">
        <v>221</v>
      </c>
      <c r="H293" s="840">
        <v>35886</v>
      </c>
      <c r="I293" s="841"/>
      <c r="J293" s="829"/>
      <c r="K293" s="829"/>
      <c r="L293" s="829"/>
      <c r="M293" s="829"/>
      <c r="N293" s="883" t="s">
        <v>643</v>
      </c>
      <c r="O293" s="833">
        <v>1</v>
      </c>
      <c r="P293" s="842">
        <v>400000</v>
      </c>
      <c r="Q293" s="845" t="s">
        <v>322</v>
      </c>
      <c r="R293" s="829"/>
    </row>
    <row r="294" spans="1:21" s="9" customFormat="1" ht="17.100000000000001" customHeight="1" x14ac:dyDescent="0.25">
      <c r="A294" s="597">
        <v>266</v>
      </c>
      <c r="B294" s="826" t="s">
        <v>374</v>
      </c>
      <c r="C294" s="827" t="s">
        <v>375</v>
      </c>
      <c r="D294" s="828" t="s">
        <v>98</v>
      </c>
      <c r="E294" s="826" t="s">
        <v>376</v>
      </c>
      <c r="F294" s="829"/>
      <c r="G294" s="826" t="s">
        <v>222</v>
      </c>
      <c r="H294" s="830">
        <v>36251</v>
      </c>
      <c r="I294" s="831"/>
      <c r="J294" s="829"/>
      <c r="K294" s="829"/>
      <c r="L294" s="829"/>
      <c r="M294" s="829"/>
      <c r="N294" s="883" t="s">
        <v>643</v>
      </c>
      <c r="O294" s="833">
        <v>1</v>
      </c>
      <c r="P294" s="834">
        <v>20000</v>
      </c>
      <c r="Q294" s="845" t="s">
        <v>322</v>
      </c>
      <c r="R294" s="829"/>
    </row>
    <row r="295" spans="1:21" s="9" customFormat="1" ht="17.100000000000001" customHeight="1" x14ac:dyDescent="0.25">
      <c r="A295" s="597">
        <v>267</v>
      </c>
      <c r="B295" s="826" t="s">
        <v>374</v>
      </c>
      <c r="C295" s="827" t="s">
        <v>375</v>
      </c>
      <c r="D295" s="828" t="s">
        <v>98</v>
      </c>
      <c r="E295" s="826" t="s">
        <v>376</v>
      </c>
      <c r="F295" s="829"/>
      <c r="G295" s="826" t="s">
        <v>222</v>
      </c>
      <c r="H295" s="830">
        <v>36252</v>
      </c>
      <c r="I295" s="831"/>
      <c r="J295" s="829"/>
      <c r="K295" s="829"/>
      <c r="L295" s="829"/>
      <c r="M295" s="829"/>
      <c r="N295" s="883" t="s">
        <v>643</v>
      </c>
      <c r="O295" s="833">
        <v>1</v>
      </c>
      <c r="P295" s="834">
        <v>20000</v>
      </c>
      <c r="Q295" s="845" t="s">
        <v>322</v>
      </c>
      <c r="R295" s="829"/>
    </row>
    <row r="296" spans="1:21" s="9" customFormat="1" ht="17.100000000000001" customHeight="1" x14ac:dyDescent="0.25">
      <c r="A296" s="597">
        <v>268</v>
      </c>
      <c r="B296" s="826" t="s">
        <v>377</v>
      </c>
      <c r="C296" s="827" t="s">
        <v>380</v>
      </c>
      <c r="D296" s="828" t="s">
        <v>100</v>
      </c>
      <c r="E296" s="826" t="s">
        <v>379</v>
      </c>
      <c r="F296" s="829"/>
      <c r="G296" s="826" t="s">
        <v>634</v>
      </c>
      <c r="H296" s="830">
        <v>36982</v>
      </c>
      <c r="I296" s="831"/>
      <c r="J296" s="829"/>
      <c r="K296" s="829"/>
      <c r="L296" s="829"/>
      <c r="M296" s="829"/>
      <c r="N296" s="883" t="s">
        <v>643</v>
      </c>
      <c r="O296" s="833">
        <v>1</v>
      </c>
      <c r="P296" s="834">
        <v>100000</v>
      </c>
      <c r="Q296" s="845" t="s">
        <v>322</v>
      </c>
      <c r="R296" s="829"/>
    </row>
    <row r="297" spans="1:21" s="9" customFormat="1" ht="17.100000000000001" customHeight="1" x14ac:dyDescent="0.25">
      <c r="A297" s="597">
        <v>269</v>
      </c>
      <c r="B297" s="826" t="s">
        <v>82</v>
      </c>
      <c r="C297" s="827" t="s">
        <v>6</v>
      </c>
      <c r="D297" s="828" t="s">
        <v>388</v>
      </c>
      <c r="E297" s="826" t="s">
        <v>389</v>
      </c>
      <c r="F297" s="829"/>
      <c r="G297" s="826" t="s">
        <v>222</v>
      </c>
      <c r="H297" s="830">
        <v>38808</v>
      </c>
      <c r="I297" s="831"/>
      <c r="J297" s="829"/>
      <c r="K297" s="829"/>
      <c r="L297" s="829"/>
      <c r="M297" s="829"/>
      <c r="N297" s="883" t="s">
        <v>643</v>
      </c>
      <c r="O297" s="833">
        <v>1</v>
      </c>
      <c r="P297" s="834">
        <v>183300</v>
      </c>
      <c r="Q297" s="835" t="s">
        <v>322</v>
      </c>
      <c r="R297" s="829"/>
    </row>
    <row r="298" spans="1:21" s="9" customFormat="1" ht="17.100000000000001" customHeight="1" x14ac:dyDescent="0.25">
      <c r="A298" s="597">
        <v>270</v>
      </c>
      <c r="B298" s="826" t="s">
        <v>82</v>
      </c>
      <c r="C298" s="827" t="s">
        <v>6</v>
      </c>
      <c r="D298" s="828" t="s">
        <v>392</v>
      </c>
      <c r="E298" s="826" t="s">
        <v>389</v>
      </c>
      <c r="F298" s="829"/>
      <c r="G298" s="826" t="s">
        <v>222</v>
      </c>
      <c r="H298" s="830">
        <v>38808</v>
      </c>
      <c r="I298" s="831"/>
      <c r="J298" s="829"/>
      <c r="K298" s="829"/>
      <c r="L298" s="829"/>
      <c r="M298" s="829"/>
      <c r="N298" s="883" t="s">
        <v>643</v>
      </c>
      <c r="O298" s="833">
        <v>1</v>
      </c>
      <c r="P298" s="834">
        <v>183300</v>
      </c>
      <c r="Q298" s="835" t="s">
        <v>322</v>
      </c>
      <c r="R298" s="829"/>
    </row>
    <row r="299" spans="1:21" s="9" customFormat="1" ht="17.100000000000001" customHeight="1" x14ac:dyDescent="0.25">
      <c r="A299" s="597">
        <v>271</v>
      </c>
      <c r="B299" s="826" t="s">
        <v>82</v>
      </c>
      <c r="C299" s="827" t="s">
        <v>6</v>
      </c>
      <c r="D299" s="828" t="s">
        <v>393</v>
      </c>
      <c r="E299" s="826" t="s">
        <v>389</v>
      </c>
      <c r="F299" s="829"/>
      <c r="G299" s="826" t="s">
        <v>222</v>
      </c>
      <c r="H299" s="830">
        <v>38808</v>
      </c>
      <c r="I299" s="831"/>
      <c r="J299" s="829"/>
      <c r="K299" s="829"/>
      <c r="L299" s="829"/>
      <c r="M299" s="829"/>
      <c r="N299" s="883" t="s">
        <v>643</v>
      </c>
      <c r="O299" s="833">
        <v>1</v>
      </c>
      <c r="P299" s="834">
        <v>183300</v>
      </c>
      <c r="Q299" s="835" t="s">
        <v>322</v>
      </c>
      <c r="R299" s="829"/>
    </row>
    <row r="300" spans="1:21" s="9" customFormat="1" ht="17.100000000000001" customHeight="1" x14ac:dyDescent="0.25">
      <c r="A300" s="597">
        <v>272</v>
      </c>
      <c r="B300" s="281" t="s">
        <v>230</v>
      </c>
      <c r="C300" s="886" t="s">
        <v>231</v>
      </c>
      <c r="D300" s="887" t="s">
        <v>100</v>
      </c>
      <c r="E300" s="611" t="s">
        <v>221</v>
      </c>
      <c r="F300" s="888"/>
      <c r="G300" s="611" t="s">
        <v>221</v>
      </c>
      <c r="H300" s="281" t="s">
        <v>476</v>
      </c>
      <c r="I300" s="281"/>
      <c r="J300" s="788"/>
      <c r="K300" s="789"/>
      <c r="L300" s="281"/>
      <c r="M300" s="788"/>
      <c r="N300" s="281" t="s">
        <v>656</v>
      </c>
      <c r="O300" s="474">
        <v>1</v>
      </c>
      <c r="P300" s="790">
        <v>150000</v>
      </c>
      <c r="Q300" s="281" t="s">
        <v>321</v>
      </c>
      <c r="R300" s="888"/>
      <c r="S300" s="469"/>
      <c r="T300" s="471"/>
      <c r="U300" s="340"/>
    </row>
    <row r="301" spans="1:21" s="9" customFormat="1" ht="17.100000000000001" customHeight="1" x14ac:dyDescent="0.25">
      <c r="A301" s="597">
        <v>273</v>
      </c>
      <c r="B301" s="281" t="s">
        <v>230</v>
      </c>
      <c r="C301" s="886" t="s">
        <v>231</v>
      </c>
      <c r="D301" s="887" t="s">
        <v>100</v>
      </c>
      <c r="E301" s="611" t="s">
        <v>221</v>
      </c>
      <c r="F301" s="888"/>
      <c r="G301" s="611" t="s">
        <v>221</v>
      </c>
      <c r="H301" s="281" t="s">
        <v>476</v>
      </c>
      <c r="I301" s="281"/>
      <c r="J301" s="788"/>
      <c r="K301" s="789"/>
      <c r="L301" s="281"/>
      <c r="M301" s="788"/>
      <c r="N301" s="281" t="s">
        <v>656</v>
      </c>
      <c r="O301" s="474">
        <v>1</v>
      </c>
      <c r="P301" s="790">
        <v>150000</v>
      </c>
      <c r="Q301" s="281" t="s">
        <v>321</v>
      </c>
      <c r="R301" s="888"/>
      <c r="S301" s="469"/>
      <c r="T301" s="471"/>
      <c r="U301" s="340"/>
    </row>
    <row r="302" spans="1:21" s="9" customFormat="1" ht="17.100000000000001" customHeight="1" x14ac:dyDescent="0.25">
      <c r="A302" s="597">
        <v>274</v>
      </c>
      <c r="B302" s="281" t="s">
        <v>89</v>
      </c>
      <c r="C302" s="611" t="s">
        <v>483</v>
      </c>
      <c r="D302" s="887" t="s">
        <v>224</v>
      </c>
      <c r="E302" s="611" t="s">
        <v>484</v>
      </c>
      <c r="F302" s="888"/>
      <c r="G302" s="611" t="s">
        <v>649</v>
      </c>
      <c r="H302" s="281" t="s">
        <v>168</v>
      </c>
      <c r="I302" s="281"/>
      <c r="J302" s="788"/>
      <c r="K302" s="789"/>
      <c r="L302" s="281"/>
      <c r="M302" s="788"/>
      <c r="N302" s="281" t="s">
        <v>656</v>
      </c>
      <c r="O302" s="474">
        <v>1</v>
      </c>
      <c r="P302" s="790">
        <v>285000</v>
      </c>
      <c r="Q302" s="281" t="s">
        <v>321</v>
      </c>
      <c r="R302" s="888"/>
      <c r="S302" s="469"/>
      <c r="T302" s="471"/>
      <c r="U302" s="340"/>
    </row>
    <row r="303" spans="1:21" s="9" customFormat="1" ht="17.100000000000001" customHeight="1" x14ac:dyDescent="0.25">
      <c r="A303" s="597">
        <v>275</v>
      </c>
      <c r="B303" s="281" t="s">
        <v>89</v>
      </c>
      <c r="C303" s="611" t="s">
        <v>483</v>
      </c>
      <c r="D303" s="887" t="s">
        <v>224</v>
      </c>
      <c r="E303" s="611" t="s">
        <v>484</v>
      </c>
      <c r="F303" s="888"/>
      <c r="G303" s="611" t="s">
        <v>649</v>
      </c>
      <c r="H303" s="281" t="s">
        <v>168</v>
      </c>
      <c r="I303" s="281"/>
      <c r="J303" s="788"/>
      <c r="K303" s="789"/>
      <c r="L303" s="281"/>
      <c r="M303" s="788"/>
      <c r="N303" s="281" t="s">
        <v>656</v>
      </c>
      <c r="O303" s="474">
        <v>1</v>
      </c>
      <c r="P303" s="790">
        <v>285000</v>
      </c>
      <c r="Q303" s="281" t="s">
        <v>321</v>
      </c>
      <c r="R303" s="888"/>
      <c r="S303" s="469"/>
      <c r="T303" s="471"/>
      <c r="U303" s="340"/>
    </row>
    <row r="304" spans="1:21" s="9" customFormat="1" ht="17.100000000000001" customHeight="1" x14ac:dyDescent="0.25">
      <c r="A304" s="597">
        <v>276</v>
      </c>
      <c r="B304" s="146" t="s">
        <v>404</v>
      </c>
      <c r="C304" s="299" t="s">
        <v>492</v>
      </c>
      <c r="D304" s="887" t="s">
        <v>99</v>
      </c>
      <c r="E304" s="299" t="s">
        <v>493</v>
      </c>
      <c r="F304" s="888"/>
      <c r="G304" s="299" t="s">
        <v>332</v>
      </c>
      <c r="H304" s="146" t="s">
        <v>494</v>
      </c>
      <c r="I304" s="146"/>
      <c r="J304" s="788"/>
      <c r="K304" s="789"/>
      <c r="L304" s="146"/>
      <c r="M304" s="788"/>
      <c r="N304" s="281" t="s">
        <v>656</v>
      </c>
      <c r="O304" s="474">
        <v>1</v>
      </c>
      <c r="P304" s="790">
        <v>120000</v>
      </c>
      <c r="Q304" s="146" t="s">
        <v>321</v>
      </c>
      <c r="R304" s="888"/>
      <c r="S304" s="469"/>
      <c r="T304" s="471"/>
      <c r="U304" s="340"/>
    </row>
    <row r="305" spans="1:21" s="9" customFormat="1" ht="17.100000000000001" customHeight="1" x14ac:dyDescent="0.25">
      <c r="A305" s="597">
        <v>277</v>
      </c>
      <c r="B305" s="146" t="s">
        <v>404</v>
      </c>
      <c r="C305" s="299" t="s">
        <v>492</v>
      </c>
      <c r="D305" s="887" t="s">
        <v>99</v>
      </c>
      <c r="E305" s="299" t="s">
        <v>493</v>
      </c>
      <c r="F305" s="888"/>
      <c r="G305" s="299" t="s">
        <v>332</v>
      </c>
      <c r="H305" s="146" t="s">
        <v>494</v>
      </c>
      <c r="I305" s="146"/>
      <c r="J305" s="792"/>
      <c r="K305" s="789"/>
      <c r="L305" s="793"/>
      <c r="M305" s="788"/>
      <c r="N305" s="281" t="s">
        <v>656</v>
      </c>
      <c r="O305" s="474">
        <v>1</v>
      </c>
      <c r="P305" s="790">
        <v>120000</v>
      </c>
      <c r="Q305" s="793" t="s">
        <v>321</v>
      </c>
      <c r="R305" s="888"/>
      <c r="S305" s="470"/>
      <c r="T305" s="471"/>
      <c r="U305" s="340"/>
    </row>
    <row r="306" spans="1:21" s="9" customFormat="1" ht="17.100000000000001" customHeight="1" x14ac:dyDescent="0.25">
      <c r="A306" s="597">
        <v>278</v>
      </c>
      <c r="B306" s="146" t="s">
        <v>82</v>
      </c>
      <c r="C306" s="299" t="s">
        <v>519</v>
      </c>
      <c r="D306" s="887" t="s">
        <v>729</v>
      </c>
      <c r="E306" s="299" t="s">
        <v>226</v>
      </c>
      <c r="F306" s="888" t="s">
        <v>657</v>
      </c>
      <c r="G306" s="299" t="s">
        <v>650</v>
      </c>
      <c r="H306" s="146" t="s">
        <v>171</v>
      </c>
      <c r="I306" s="146"/>
      <c r="J306" s="788"/>
      <c r="K306" s="789"/>
      <c r="L306" s="146"/>
      <c r="M306" s="788"/>
      <c r="N306" s="281" t="s">
        <v>656</v>
      </c>
      <c r="O306" s="474">
        <v>1</v>
      </c>
      <c r="P306" s="790">
        <v>266000</v>
      </c>
      <c r="Q306" s="146" t="s">
        <v>321</v>
      </c>
      <c r="R306" s="888"/>
      <c r="S306" s="470"/>
      <c r="T306" s="471"/>
      <c r="U306" s="340"/>
    </row>
    <row r="307" spans="1:21" s="9" customFormat="1" ht="17.100000000000001" customHeight="1" x14ac:dyDescent="0.25">
      <c r="A307" s="597">
        <v>279</v>
      </c>
      <c r="B307" s="146" t="s">
        <v>82</v>
      </c>
      <c r="C307" s="299" t="s">
        <v>519</v>
      </c>
      <c r="D307" s="887" t="s">
        <v>729</v>
      </c>
      <c r="E307" s="299" t="s">
        <v>226</v>
      </c>
      <c r="F307" s="888" t="s">
        <v>657</v>
      </c>
      <c r="G307" s="299" t="s">
        <v>650</v>
      </c>
      <c r="H307" s="146" t="s">
        <v>171</v>
      </c>
      <c r="I307" s="146"/>
      <c r="J307" s="788"/>
      <c r="K307" s="789"/>
      <c r="L307" s="146"/>
      <c r="M307" s="788"/>
      <c r="N307" s="281" t="s">
        <v>656</v>
      </c>
      <c r="O307" s="474">
        <v>1</v>
      </c>
      <c r="P307" s="790">
        <v>266000</v>
      </c>
      <c r="Q307" s="146" t="s">
        <v>321</v>
      </c>
      <c r="R307" s="888"/>
      <c r="S307" s="466"/>
      <c r="T307" s="471"/>
      <c r="U307" s="340"/>
    </row>
    <row r="308" spans="1:21" s="9" customFormat="1" ht="17.100000000000001" customHeight="1" x14ac:dyDescent="0.25">
      <c r="A308" s="597">
        <v>280</v>
      </c>
      <c r="B308" s="146" t="s">
        <v>82</v>
      </c>
      <c r="C308" s="299" t="s">
        <v>519</v>
      </c>
      <c r="D308" s="887" t="s">
        <v>729</v>
      </c>
      <c r="E308" s="299" t="s">
        <v>226</v>
      </c>
      <c r="F308" s="888" t="s">
        <v>657</v>
      </c>
      <c r="G308" s="299" t="s">
        <v>650</v>
      </c>
      <c r="H308" s="146" t="s">
        <v>171</v>
      </c>
      <c r="I308" s="146"/>
      <c r="J308" s="788"/>
      <c r="K308" s="789"/>
      <c r="L308" s="146"/>
      <c r="M308" s="788"/>
      <c r="N308" s="281" t="s">
        <v>656</v>
      </c>
      <c r="O308" s="474">
        <v>1</v>
      </c>
      <c r="P308" s="790">
        <v>266000</v>
      </c>
      <c r="Q308" s="146" t="s">
        <v>321</v>
      </c>
      <c r="R308" s="888"/>
      <c r="S308" s="466"/>
      <c r="T308" s="471"/>
      <c r="U308" s="340"/>
    </row>
    <row r="309" spans="1:21" s="9" customFormat="1" ht="17.100000000000001" customHeight="1" x14ac:dyDescent="0.25">
      <c r="A309" s="597">
        <v>281</v>
      </c>
      <c r="B309" s="146" t="s">
        <v>82</v>
      </c>
      <c r="C309" s="299" t="s">
        <v>519</v>
      </c>
      <c r="D309" s="887" t="s">
        <v>729</v>
      </c>
      <c r="E309" s="299" t="s">
        <v>226</v>
      </c>
      <c r="F309" s="888" t="s">
        <v>657</v>
      </c>
      <c r="G309" s="299" t="s">
        <v>650</v>
      </c>
      <c r="H309" s="146" t="s">
        <v>171</v>
      </c>
      <c r="I309" s="146"/>
      <c r="J309" s="788"/>
      <c r="K309" s="789"/>
      <c r="L309" s="146"/>
      <c r="M309" s="788"/>
      <c r="N309" s="281" t="s">
        <v>656</v>
      </c>
      <c r="O309" s="474">
        <v>1</v>
      </c>
      <c r="P309" s="790">
        <v>266000</v>
      </c>
      <c r="Q309" s="146" t="s">
        <v>321</v>
      </c>
      <c r="R309" s="888"/>
      <c r="S309" s="466"/>
      <c r="T309" s="471"/>
      <c r="U309" s="340"/>
    </row>
    <row r="310" spans="1:21" s="9" customFormat="1" ht="17.100000000000001" customHeight="1" x14ac:dyDescent="0.25">
      <c r="A310" s="597">
        <v>282</v>
      </c>
      <c r="B310" s="146" t="s">
        <v>82</v>
      </c>
      <c r="C310" s="299" t="s">
        <v>519</v>
      </c>
      <c r="D310" s="887" t="s">
        <v>729</v>
      </c>
      <c r="E310" s="299" t="s">
        <v>226</v>
      </c>
      <c r="F310" s="888" t="s">
        <v>657</v>
      </c>
      <c r="G310" s="299" t="s">
        <v>650</v>
      </c>
      <c r="H310" s="146" t="s">
        <v>171</v>
      </c>
      <c r="I310" s="146"/>
      <c r="J310" s="788"/>
      <c r="K310" s="789"/>
      <c r="L310" s="146"/>
      <c r="M310" s="788"/>
      <c r="N310" s="281" t="s">
        <v>656</v>
      </c>
      <c r="O310" s="474">
        <v>1</v>
      </c>
      <c r="P310" s="790">
        <v>266000</v>
      </c>
      <c r="Q310" s="146" t="s">
        <v>321</v>
      </c>
      <c r="R310" s="888"/>
      <c r="S310" s="466"/>
      <c r="T310" s="471"/>
      <c r="U310" s="340"/>
    </row>
    <row r="311" spans="1:21" s="9" customFormat="1" ht="17.100000000000001" customHeight="1" x14ac:dyDescent="0.25">
      <c r="A311" s="597">
        <v>283</v>
      </c>
      <c r="B311" s="146" t="s">
        <v>82</v>
      </c>
      <c r="C311" s="299" t="s">
        <v>519</v>
      </c>
      <c r="D311" s="887" t="s">
        <v>729</v>
      </c>
      <c r="E311" s="299" t="s">
        <v>226</v>
      </c>
      <c r="F311" s="888" t="s">
        <v>657</v>
      </c>
      <c r="G311" s="299" t="s">
        <v>650</v>
      </c>
      <c r="H311" s="146" t="s">
        <v>171</v>
      </c>
      <c r="I311" s="146"/>
      <c r="J311" s="788"/>
      <c r="K311" s="789"/>
      <c r="L311" s="146"/>
      <c r="M311" s="788"/>
      <c r="N311" s="281" t="s">
        <v>656</v>
      </c>
      <c r="O311" s="474">
        <v>1</v>
      </c>
      <c r="P311" s="790">
        <v>266000</v>
      </c>
      <c r="Q311" s="146" t="s">
        <v>321</v>
      </c>
      <c r="R311" s="888"/>
      <c r="S311" s="466"/>
      <c r="T311" s="471"/>
      <c r="U311" s="340"/>
    </row>
    <row r="312" spans="1:21" s="9" customFormat="1" ht="17.100000000000001" customHeight="1" x14ac:dyDescent="0.25">
      <c r="A312" s="597">
        <v>284</v>
      </c>
      <c r="B312" s="146" t="s">
        <v>82</v>
      </c>
      <c r="C312" s="299" t="s">
        <v>519</v>
      </c>
      <c r="D312" s="887" t="s">
        <v>729</v>
      </c>
      <c r="E312" s="299" t="s">
        <v>226</v>
      </c>
      <c r="F312" s="888" t="s">
        <v>657</v>
      </c>
      <c r="G312" s="299" t="s">
        <v>650</v>
      </c>
      <c r="H312" s="146" t="s">
        <v>171</v>
      </c>
      <c r="I312" s="146"/>
      <c r="J312" s="788"/>
      <c r="K312" s="789"/>
      <c r="L312" s="146"/>
      <c r="M312" s="788"/>
      <c r="N312" s="281" t="s">
        <v>656</v>
      </c>
      <c r="O312" s="474">
        <v>1</v>
      </c>
      <c r="P312" s="790">
        <v>266000</v>
      </c>
      <c r="Q312" s="146" t="s">
        <v>321</v>
      </c>
      <c r="R312" s="888"/>
      <c r="S312" s="466"/>
      <c r="T312" s="471"/>
      <c r="U312" s="340"/>
    </row>
    <row r="313" spans="1:21" s="9" customFormat="1" ht="17.100000000000001" customHeight="1" x14ac:dyDescent="0.25">
      <c r="A313" s="597">
        <v>285</v>
      </c>
      <c r="B313" s="146" t="s">
        <v>82</v>
      </c>
      <c r="C313" s="299" t="s">
        <v>519</v>
      </c>
      <c r="D313" s="887" t="s">
        <v>729</v>
      </c>
      <c r="E313" s="299" t="s">
        <v>226</v>
      </c>
      <c r="F313" s="888" t="s">
        <v>657</v>
      </c>
      <c r="G313" s="299" t="s">
        <v>650</v>
      </c>
      <c r="H313" s="146" t="s">
        <v>171</v>
      </c>
      <c r="I313" s="146"/>
      <c r="J313" s="788"/>
      <c r="K313" s="789"/>
      <c r="L313" s="146"/>
      <c r="M313" s="788"/>
      <c r="N313" s="281" t="s">
        <v>656</v>
      </c>
      <c r="O313" s="474">
        <v>1</v>
      </c>
      <c r="P313" s="790">
        <v>266000</v>
      </c>
      <c r="Q313" s="146" t="s">
        <v>321</v>
      </c>
      <c r="R313" s="888"/>
      <c r="S313" s="466"/>
      <c r="T313" s="471"/>
      <c r="U313" s="340"/>
    </row>
    <row r="314" spans="1:21" s="9" customFormat="1" ht="17.100000000000001" customHeight="1" x14ac:dyDescent="0.25">
      <c r="A314" s="597">
        <v>286</v>
      </c>
      <c r="B314" s="146" t="s">
        <v>82</v>
      </c>
      <c r="C314" s="299" t="s">
        <v>519</v>
      </c>
      <c r="D314" s="887" t="s">
        <v>729</v>
      </c>
      <c r="E314" s="299" t="s">
        <v>226</v>
      </c>
      <c r="F314" s="888" t="s">
        <v>657</v>
      </c>
      <c r="G314" s="299" t="s">
        <v>650</v>
      </c>
      <c r="H314" s="146" t="s">
        <v>171</v>
      </c>
      <c r="I314" s="146"/>
      <c r="J314" s="788"/>
      <c r="K314" s="789"/>
      <c r="L314" s="146"/>
      <c r="M314" s="788"/>
      <c r="N314" s="281" t="s">
        <v>656</v>
      </c>
      <c r="O314" s="474">
        <v>1</v>
      </c>
      <c r="P314" s="790">
        <v>266000</v>
      </c>
      <c r="Q314" s="146" t="s">
        <v>321</v>
      </c>
      <c r="R314" s="888"/>
      <c r="S314" s="466"/>
      <c r="T314" s="471"/>
      <c r="U314" s="340"/>
    </row>
    <row r="315" spans="1:21" s="9" customFormat="1" ht="17.100000000000001" customHeight="1" x14ac:dyDescent="0.25">
      <c r="A315" s="597">
        <v>287</v>
      </c>
      <c r="B315" s="146" t="s">
        <v>82</v>
      </c>
      <c r="C315" s="299" t="s">
        <v>519</v>
      </c>
      <c r="D315" s="887" t="s">
        <v>729</v>
      </c>
      <c r="E315" s="299" t="s">
        <v>226</v>
      </c>
      <c r="F315" s="888" t="s">
        <v>657</v>
      </c>
      <c r="G315" s="299" t="s">
        <v>650</v>
      </c>
      <c r="H315" s="146" t="s">
        <v>171</v>
      </c>
      <c r="I315" s="146"/>
      <c r="J315" s="788"/>
      <c r="K315" s="789"/>
      <c r="L315" s="146"/>
      <c r="M315" s="788"/>
      <c r="N315" s="281" t="s">
        <v>656</v>
      </c>
      <c r="O315" s="474">
        <v>1</v>
      </c>
      <c r="P315" s="790">
        <v>266000</v>
      </c>
      <c r="Q315" s="146" t="s">
        <v>321</v>
      </c>
      <c r="R315" s="888"/>
      <c r="S315" s="466"/>
      <c r="T315" s="471"/>
      <c r="U315" s="340"/>
    </row>
    <row r="316" spans="1:21" s="9" customFormat="1" ht="17.100000000000001" customHeight="1" x14ac:dyDescent="0.25">
      <c r="A316" s="597">
        <v>288</v>
      </c>
      <c r="B316" s="146" t="s">
        <v>82</v>
      </c>
      <c r="C316" s="299" t="s">
        <v>519</v>
      </c>
      <c r="D316" s="887" t="s">
        <v>729</v>
      </c>
      <c r="E316" s="299" t="s">
        <v>226</v>
      </c>
      <c r="F316" s="888" t="s">
        <v>657</v>
      </c>
      <c r="G316" s="299" t="s">
        <v>650</v>
      </c>
      <c r="H316" s="146" t="s">
        <v>171</v>
      </c>
      <c r="I316" s="146"/>
      <c r="J316" s="788"/>
      <c r="K316" s="789"/>
      <c r="L316" s="146"/>
      <c r="M316" s="788"/>
      <c r="N316" s="281" t="s">
        <v>656</v>
      </c>
      <c r="O316" s="474">
        <v>1</v>
      </c>
      <c r="P316" s="790">
        <v>266000</v>
      </c>
      <c r="Q316" s="146" t="s">
        <v>321</v>
      </c>
      <c r="R316" s="888"/>
      <c r="S316" s="466"/>
      <c r="T316" s="471"/>
      <c r="U316" s="340"/>
    </row>
    <row r="317" spans="1:21" s="9" customFormat="1" ht="17.100000000000001" customHeight="1" x14ac:dyDescent="0.25">
      <c r="A317" s="597">
        <v>289</v>
      </c>
      <c r="B317" s="146" t="s">
        <v>82</v>
      </c>
      <c r="C317" s="299" t="s">
        <v>519</v>
      </c>
      <c r="D317" s="887" t="s">
        <v>729</v>
      </c>
      <c r="E317" s="299" t="s">
        <v>226</v>
      </c>
      <c r="F317" s="888" t="s">
        <v>657</v>
      </c>
      <c r="G317" s="299" t="s">
        <v>650</v>
      </c>
      <c r="H317" s="146" t="s">
        <v>171</v>
      </c>
      <c r="I317" s="146"/>
      <c r="J317" s="788"/>
      <c r="K317" s="789"/>
      <c r="L317" s="146"/>
      <c r="M317" s="788"/>
      <c r="N317" s="281" t="s">
        <v>656</v>
      </c>
      <c r="O317" s="474">
        <v>1</v>
      </c>
      <c r="P317" s="790">
        <v>266000</v>
      </c>
      <c r="Q317" s="146" t="s">
        <v>321</v>
      </c>
      <c r="R317" s="888"/>
      <c r="S317" s="466"/>
      <c r="T317" s="471"/>
      <c r="U317" s="340"/>
    </row>
    <row r="318" spans="1:21" s="9" customFormat="1" ht="17.100000000000001" customHeight="1" x14ac:dyDescent="0.25">
      <c r="A318" s="597">
        <v>290</v>
      </c>
      <c r="B318" s="146" t="s">
        <v>82</v>
      </c>
      <c r="C318" s="299" t="s">
        <v>519</v>
      </c>
      <c r="D318" s="887" t="s">
        <v>729</v>
      </c>
      <c r="E318" s="299" t="s">
        <v>226</v>
      </c>
      <c r="F318" s="888" t="s">
        <v>657</v>
      </c>
      <c r="G318" s="299" t="s">
        <v>650</v>
      </c>
      <c r="H318" s="146" t="s">
        <v>171</v>
      </c>
      <c r="I318" s="146"/>
      <c r="J318" s="788"/>
      <c r="K318" s="789"/>
      <c r="L318" s="146"/>
      <c r="M318" s="788"/>
      <c r="N318" s="281" t="s">
        <v>656</v>
      </c>
      <c r="O318" s="474">
        <v>1</v>
      </c>
      <c r="P318" s="790">
        <v>266000</v>
      </c>
      <c r="Q318" s="146" t="s">
        <v>321</v>
      </c>
      <c r="R318" s="888"/>
      <c r="S318" s="466"/>
      <c r="T318" s="471"/>
      <c r="U318" s="340"/>
    </row>
    <row r="319" spans="1:21" s="9" customFormat="1" ht="17.100000000000001" customHeight="1" x14ac:dyDescent="0.25">
      <c r="A319" s="597">
        <v>291</v>
      </c>
      <c r="B319" s="146" t="s">
        <v>82</v>
      </c>
      <c r="C319" s="299" t="s">
        <v>519</v>
      </c>
      <c r="D319" s="887" t="s">
        <v>729</v>
      </c>
      <c r="E319" s="299" t="s">
        <v>226</v>
      </c>
      <c r="F319" s="888" t="s">
        <v>657</v>
      </c>
      <c r="G319" s="299" t="s">
        <v>650</v>
      </c>
      <c r="H319" s="146" t="s">
        <v>171</v>
      </c>
      <c r="I319" s="146"/>
      <c r="J319" s="788"/>
      <c r="K319" s="789"/>
      <c r="L319" s="146"/>
      <c r="M319" s="788"/>
      <c r="N319" s="281" t="s">
        <v>656</v>
      </c>
      <c r="O319" s="474">
        <v>1</v>
      </c>
      <c r="P319" s="790">
        <v>266000</v>
      </c>
      <c r="Q319" s="146" t="s">
        <v>321</v>
      </c>
      <c r="R319" s="888"/>
      <c r="S319" s="466"/>
      <c r="T319" s="471"/>
      <c r="U319" s="340"/>
    </row>
    <row r="320" spans="1:21" s="9" customFormat="1" ht="17.100000000000001" customHeight="1" x14ac:dyDescent="0.25">
      <c r="A320" s="597">
        <v>292</v>
      </c>
      <c r="B320" s="146" t="s">
        <v>82</v>
      </c>
      <c r="C320" s="299" t="s">
        <v>519</v>
      </c>
      <c r="D320" s="887" t="s">
        <v>729</v>
      </c>
      <c r="E320" s="299" t="s">
        <v>226</v>
      </c>
      <c r="F320" s="888" t="s">
        <v>657</v>
      </c>
      <c r="G320" s="299" t="s">
        <v>650</v>
      </c>
      <c r="H320" s="146" t="s">
        <v>171</v>
      </c>
      <c r="I320" s="146"/>
      <c r="J320" s="789"/>
      <c r="K320" s="789"/>
      <c r="L320" s="146"/>
      <c r="M320" s="789"/>
      <c r="N320" s="281" t="s">
        <v>656</v>
      </c>
      <c r="O320" s="791">
        <v>1</v>
      </c>
      <c r="P320" s="790">
        <v>266000</v>
      </c>
      <c r="Q320" s="146" t="s">
        <v>321</v>
      </c>
      <c r="R320" s="888"/>
      <c r="S320" s="473"/>
      <c r="T320" s="471"/>
      <c r="U320" s="340"/>
    </row>
    <row r="321" spans="1:21" s="9" customFormat="1" ht="17.100000000000001" customHeight="1" x14ac:dyDescent="0.25">
      <c r="A321" s="597">
        <v>293</v>
      </c>
      <c r="B321" s="297" t="s">
        <v>82</v>
      </c>
      <c r="C321" s="889" t="s">
        <v>519</v>
      </c>
      <c r="D321" s="887" t="s">
        <v>729</v>
      </c>
      <c r="E321" s="889" t="s">
        <v>226</v>
      </c>
      <c r="F321" s="890" t="s">
        <v>657</v>
      </c>
      <c r="G321" s="889" t="s">
        <v>650</v>
      </c>
      <c r="H321" s="297" t="s">
        <v>171</v>
      </c>
      <c r="I321" s="297"/>
      <c r="J321" s="891"/>
      <c r="K321" s="891"/>
      <c r="L321" s="297"/>
      <c r="M321" s="891"/>
      <c r="N321" s="298" t="s">
        <v>656</v>
      </c>
      <c r="O321" s="892">
        <v>1</v>
      </c>
      <c r="P321" s="893">
        <v>266000</v>
      </c>
      <c r="Q321" s="297" t="s">
        <v>321</v>
      </c>
      <c r="R321" s="890"/>
      <c r="S321" s="473"/>
      <c r="T321" s="471"/>
      <c r="U321" s="340"/>
    </row>
    <row r="322" spans="1:21" ht="15.95" customHeight="1" x14ac:dyDescent="0.2">
      <c r="A322" s="612"/>
      <c r="B322" s="160"/>
    </row>
    <row r="323" spans="1:21" ht="15.95" customHeight="1" x14ac:dyDescent="0.2">
      <c r="A323" s="526"/>
      <c r="B323" s="526" t="s">
        <v>33</v>
      </c>
      <c r="C323" s="527" t="s">
        <v>34</v>
      </c>
      <c r="D323" s="526"/>
      <c r="E323" s="527"/>
      <c r="F323" s="526"/>
      <c r="G323" s="527"/>
      <c r="H323" s="527"/>
      <c r="I323" s="526"/>
      <c r="J323" s="526"/>
      <c r="K323" s="526"/>
      <c r="L323" s="526"/>
      <c r="M323" s="528"/>
      <c r="N323" s="526"/>
      <c r="O323" s="529">
        <f>SUM(O324:O331)</f>
        <v>8</v>
      </c>
      <c r="P323" s="530">
        <f>SUM(P324:P331)</f>
        <v>19563750</v>
      </c>
      <c r="Q323" s="527"/>
      <c r="R323" s="490"/>
    </row>
    <row r="324" spans="1:21" ht="15.95" customHeight="1" x14ac:dyDescent="0.2">
      <c r="A324" s="493">
        <v>294</v>
      </c>
      <c r="B324" s="491" t="s">
        <v>247</v>
      </c>
      <c r="C324" s="492" t="s">
        <v>468</v>
      </c>
      <c r="D324" s="523" t="s">
        <v>99</v>
      </c>
      <c r="E324" s="523" t="s">
        <v>410</v>
      </c>
      <c r="F324" s="498"/>
      <c r="G324" s="524" t="s">
        <v>332</v>
      </c>
      <c r="H324" s="525">
        <v>36617</v>
      </c>
      <c r="I324" s="498"/>
      <c r="J324" s="493"/>
      <c r="K324" s="493"/>
      <c r="L324" s="498"/>
      <c r="M324" s="498"/>
      <c r="N324" s="522" t="s">
        <v>726</v>
      </c>
      <c r="O324" s="766">
        <v>1</v>
      </c>
      <c r="P324" s="461">
        <v>150000</v>
      </c>
      <c r="Q324" s="766" t="s">
        <v>337</v>
      </c>
      <c r="R324" s="524" t="s">
        <v>338</v>
      </c>
    </row>
    <row r="325" spans="1:21" ht="15.95" customHeight="1" x14ac:dyDescent="0.2">
      <c r="A325" s="493">
        <v>295</v>
      </c>
      <c r="B325" s="491" t="s">
        <v>247</v>
      </c>
      <c r="C325" s="492" t="s">
        <v>468</v>
      </c>
      <c r="D325" s="753" t="s">
        <v>96</v>
      </c>
      <c r="E325" s="523" t="s">
        <v>410</v>
      </c>
      <c r="F325" s="498"/>
      <c r="G325" s="524" t="s">
        <v>332</v>
      </c>
      <c r="H325" s="757" t="s">
        <v>469</v>
      </c>
      <c r="I325" s="498"/>
      <c r="J325" s="493"/>
      <c r="K325" s="493"/>
      <c r="L325" s="498"/>
      <c r="M325" s="498"/>
      <c r="N325" s="522" t="s">
        <v>726</v>
      </c>
      <c r="O325" s="766">
        <v>1</v>
      </c>
      <c r="P325" s="461">
        <v>850000</v>
      </c>
      <c r="Q325" s="766" t="s">
        <v>337</v>
      </c>
      <c r="R325" s="524" t="s">
        <v>338</v>
      </c>
    </row>
    <row r="326" spans="1:21" ht="15.95" customHeight="1" x14ac:dyDescent="0.2">
      <c r="A326" s="490">
        <v>296</v>
      </c>
      <c r="B326" s="499" t="s">
        <v>247</v>
      </c>
      <c r="C326" s="158" t="s">
        <v>248</v>
      </c>
      <c r="D326" s="756" t="s">
        <v>97</v>
      </c>
      <c r="E326" s="754" t="s">
        <v>251</v>
      </c>
      <c r="F326" s="495"/>
      <c r="G326" s="524" t="s">
        <v>332</v>
      </c>
      <c r="H326" s="237" t="s">
        <v>245</v>
      </c>
      <c r="I326" s="494"/>
      <c r="J326" s="496"/>
      <c r="K326" s="496"/>
      <c r="L326" s="157"/>
      <c r="M326" s="494"/>
      <c r="N326" s="767" t="s">
        <v>289</v>
      </c>
      <c r="O326" s="768">
        <v>1</v>
      </c>
      <c r="P326" s="462">
        <v>300000</v>
      </c>
      <c r="Q326" s="771" t="s">
        <v>321</v>
      </c>
      <c r="R326" s="784"/>
    </row>
    <row r="327" spans="1:21" ht="15.75" customHeight="1" x14ac:dyDescent="0.2">
      <c r="A327" s="493">
        <v>297</v>
      </c>
      <c r="B327" s="499" t="s">
        <v>247</v>
      </c>
      <c r="C327" s="158" t="s">
        <v>248</v>
      </c>
      <c r="D327" s="756" t="s">
        <v>98</v>
      </c>
      <c r="E327" s="754" t="s">
        <v>251</v>
      </c>
      <c r="F327" s="495"/>
      <c r="G327" s="524" t="s">
        <v>332</v>
      </c>
      <c r="H327" s="237" t="s">
        <v>245</v>
      </c>
      <c r="I327" s="494"/>
      <c r="J327" s="496"/>
      <c r="K327" s="496"/>
      <c r="L327" s="157"/>
      <c r="M327" s="494"/>
      <c r="N327" s="767" t="s">
        <v>289</v>
      </c>
      <c r="O327" s="768">
        <v>1</v>
      </c>
      <c r="P327" s="462">
        <v>300000</v>
      </c>
      <c r="Q327" s="771" t="s">
        <v>321</v>
      </c>
      <c r="R327" s="784"/>
    </row>
    <row r="328" spans="1:21" ht="15.75" customHeight="1" x14ac:dyDescent="0.2">
      <c r="A328" s="490">
        <v>298</v>
      </c>
      <c r="B328" s="499" t="s">
        <v>247</v>
      </c>
      <c r="C328" s="158" t="s">
        <v>495</v>
      </c>
      <c r="D328" s="756" t="s">
        <v>99</v>
      </c>
      <c r="E328" s="756" t="s">
        <v>496</v>
      </c>
      <c r="F328" s="495"/>
      <c r="G328" s="524" t="s">
        <v>332</v>
      </c>
      <c r="H328" s="237" t="s">
        <v>497</v>
      </c>
      <c r="I328" s="494"/>
      <c r="J328" s="496"/>
      <c r="K328" s="496"/>
      <c r="L328" s="157"/>
      <c r="M328" s="494"/>
      <c r="N328" s="523" t="s">
        <v>648</v>
      </c>
      <c r="O328" s="768">
        <v>1</v>
      </c>
      <c r="P328" s="462">
        <v>450000</v>
      </c>
      <c r="Q328" s="771" t="s">
        <v>321</v>
      </c>
      <c r="R328" s="611" t="s">
        <v>475</v>
      </c>
    </row>
    <row r="329" spans="1:21" ht="15.95" customHeight="1" x14ac:dyDescent="0.2">
      <c r="A329" s="493">
        <v>299</v>
      </c>
      <c r="B329" s="146" t="s">
        <v>534</v>
      </c>
      <c r="C329" s="500" t="s">
        <v>531</v>
      </c>
      <c r="D329" s="756" t="s">
        <v>97</v>
      </c>
      <c r="E329" s="299" t="s">
        <v>532</v>
      </c>
      <c r="F329" s="501"/>
      <c r="G329" s="299" t="s">
        <v>332</v>
      </c>
      <c r="H329" s="299" t="s">
        <v>533</v>
      </c>
      <c r="I329" s="501"/>
      <c r="J329" s="501"/>
      <c r="K329" s="501"/>
      <c r="L329" s="501"/>
      <c r="M329" s="500"/>
      <c r="N329" s="523" t="s">
        <v>648</v>
      </c>
      <c r="O329" s="769">
        <v>1</v>
      </c>
      <c r="P329" s="303">
        <v>11593750</v>
      </c>
      <c r="Q329" s="299" t="s">
        <v>321</v>
      </c>
      <c r="R329" s="611" t="s">
        <v>475</v>
      </c>
    </row>
    <row r="330" spans="1:21" ht="15.95" customHeight="1" x14ac:dyDescent="0.2">
      <c r="A330" s="490">
        <v>300</v>
      </c>
      <c r="B330" s="491" t="s">
        <v>470</v>
      </c>
      <c r="C330" s="492" t="s">
        <v>471</v>
      </c>
      <c r="D330" s="523" t="s">
        <v>97</v>
      </c>
      <c r="E330" s="523" t="s">
        <v>410</v>
      </c>
      <c r="F330" s="498"/>
      <c r="G330" s="524" t="s">
        <v>332</v>
      </c>
      <c r="H330" s="525">
        <v>36617</v>
      </c>
      <c r="I330" s="498"/>
      <c r="J330" s="493"/>
      <c r="K330" s="493"/>
      <c r="L330" s="498"/>
      <c r="M330" s="498"/>
      <c r="N330" s="523" t="s">
        <v>726</v>
      </c>
      <c r="O330" s="766">
        <v>1</v>
      </c>
      <c r="P330" s="461">
        <v>3645000</v>
      </c>
      <c r="Q330" s="766" t="s">
        <v>360</v>
      </c>
      <c r="R330" s="524" t="s">
        <v>338</v>
      </c>
    </row>
    <row r="331" spans="1:21" ht="15.95" customHeight="1" x14ac:dyDescent="0.2">
      <c r="A331" s="493">
        <v>301</v>
      </c>
      <c r="B331" s="491" t="s">
        <v>470</v>
      </c>
      <c r="C331" s="492" t="s">
        <v>471</v>
      </c>
      <c r="D331" s="523" t="s">
        <v>98</v>
      </c>
      <c r="E331" s="523" t="s">
        <v>410</v>
      </c>
      <c r="F331" s="498"/>
      <c r="G331" s="524" t="s">
        <v>332</v>
      </c>
      <c r="H331" s="757" t="s">
        <v>472</v>
      </c>
      <c r="I331" s="498"/>
      <c r="J331" s="493"/>
      <c r="K331" s="493"/>
      <c r="L331" s="498"/>
      <c r="M331" s="498"/>
      <c r="N331" s="523" t="s">
        <v>726</v>
      </c>
      <c r="O331" s="766">
        <v>1</v>
      </c>
      <c r="P331" s="461">
        <v>2275000</v>
      </c>
      <c r="Q331" s="766" t="s">
        <v>337</v>
      </c>
      <c r="R331" s="524" t="s">
        <v>338</v>
      </c>
    </row>
    <row r="332" spans="1:21" ht="15.95" customHeight="1" x14ac:dyDescent="0.2">
      <c r="A332" s="506"/>
      <c r="B332" s="506"/>
      <c r="C332" s="507"/>
      <c r="D332" s="506"/>
      <c r="E332" s="507"/>
      <c r="F332" s="506"/>
      <c r="G332" s="507"/>
      <c r="H332" s="507"/>
      <c r="I332" s="506"/>
      <c r="J332" s="506"/>
      <c r="K332" s="506"/>
      <c r="L332" s="506"/>
      <c r="M332" s="506"/>
      <c r="N332" s="506"/>
      <c r="O332" s="508"/>
      <c r="P332" s="531"/>
      <c r="Q332" s="506"/>
      <c r="R332" s="506"/>
    </row>
    <row r="333" spans="1:21" ht="15.95" customHeight="1" x14ac:dyDescent="0.2">
      <c r="A333" s="384"/>
      <c r="B333" s="384" t="s">
        <v>35</v>
      </c>
      <c r="C333" s="509" t="s">
        <v>36</v>
      </c>
      <c r="D333" s="384"/>
      <c r="E333" s="384"/>
      <c r="F333" s="384"/>
      <c r="G333" s="384"/>
      <c r="H333" s="384"/>
      <c r="I333" s="384"/>
      <c r="J333" s="384"/>
      <c r="K333" s="384"/>
      <c r="L333" s="384"/>
      <c r="M333" s="510"/>
      <c r="N333" s="384"/>
      <c r="O333" s="384"/>
      <c r="P333" s="532"/>
      <c r="Q333" s="384"/>
      <c r="R333" s="384"/>
    </row>
    <row r="334" spans="1:21" ht="15.95" customHeight="1" x14ac:dyDescent="0.2">
      <c r="A334" s="503"/>
      <c r="B334" s="503"/>
      <c r="C334" s="504"/>
      <c r="D334" s="503"/>
      <c r="E334" s="503"/>
      <c r="F334" s="503"/>
      <c r="G334" s="503"/>
      <c r="H334" s="503"/>
      <c r="I334" s="503"/>
      <c r="J334" s="503"/>
      <c r="K334" s="503"/>
      <c r="L334" s="503"/>
      <c r="M334" s="505"/>
      <c r="N334" s="503"/>
      <c r="O334" s="503"/>
      <c r="P334" s="533"/>
      <c r="Q334" s="503"/>
      <c r="R334" s="503"/>
    </row>
    <row r="335" spans="1:21" ht="15.95" customHeight="1" x14ac:dyDescent="0.2">
      <c r="A335" s="384"/>
      <c r="B335" s="384" t="s">
        <v>37</v>
      </c>
      <c r="C335" s="509" t="s">
        <v>38</v>
      </c>
      <c r="D335" s="384"/>
      <c r="E335" s="384"/>
      <c r="F335" s="384"/>
      <c r="G335" s="384"/>
      <c r="H335" s="384"/>
      <c r="I335" s="384"/>
      <c r="J335" s="384"/>
      <c r="K335" s="384"/>
      <c r="L335" s="384"/>
      <c r="M335" s="510"/>
      <c r="N335" s="384"/>
      <c r="O335" s="384"/>
      <c r="P335" s="532"/>
      <c r="Q335" s="384"/>
      <c r="R335" s="384"/>
    </row>
    <row r="336" spans="1:21" ht="15.95" customHeight="1" x14ac:dyDescent="0.2">
      <c r="A336" s="503"/>
      <c r="B336" s="503"/>
      <c r="C336" s="504"/>
      <c r="D336" s="503"/>
      <c r="E336" s="503"/>
      <c r="F336" s="503"/>
      <c r="G336" s="503"/>
      <c r="H336" s="503"/>
      <c r="I336" s="503"/>
      <c r="J336" s="503"/>
      <c r="K336" s="503"/>
      <c r="L336" s="503"/>
      <c r="M336" s="505"/>
      <c r="N336" s="503"/>
      <c r="O336" s="503"/>
      <c r="P336" s="533"/>
      <c r="Q336" s="503"/>
      <c r="R336" s="503"/>
    </row>
    <row r="337" spans="1:18" ht="15.95" customHeight="1" x14ac:dyDescent="0.2">
      <c r="A337" s="384"/>
      <c r="B337" s="384" t="s">
        <v>39</v>
      </c>
      <c r="C337" s="509" t="s">
        <v>40</v>
      </c>
      <c r="D337" s="384"/>
      <c r="E337" s="384"/>
      <c r="F337" s="384"/>
      <c r="G337" s="384"/>
      <c r="H337" s="384"/>
      <c r="I337" s="384"/>
      <c r="J337" s="384"/>
      <c r="K337" s="384"/>
      <c r="L337" s="384"/>
      <c r="M337" s="510"/>
      <c r="N337" s="384"/>
      <c r="O337" s="384"/>
      <c r="P337" s="532"/>
      <c r="Q337" s="384"/>
      <c r="R337" s="384"/>
    </row>
    <row r="338" spans="1:18" ht="15.95" customHeight="1" x14ac:dyDescent="0.2">
      <c r="A338" s="505"/>
      <c r="B338" s="505"/>
      <c r="C338" s="512"/>
      <c r="D338" s="505"/>
      <c r="E338" s="505"/>
      <c r="F338" s="505"/>
      <c r="G338" s="505"/>
      <c r="H338" s="505"/>
      <c r="I338" s="505"/>
      <c r="J338" s="505"/>
      <c r="K338" s="505"/>
      <c r="L338" s="505"/>
      <c r="M338" s="505"/>
      <c r="N338" s="505"/>
      <c r="O338" s="505"/>
      <c r="P338" s="534"/>
      <c r="Q338" s="505"/>
      <c r="R338" s="505"/>
    </row>
    <row r="339" spans="1:18" ht="15.95" customHeight="1" thickBot="1" x14ac:dyDescent="0.25">
      <c r="A339" s="1195" t="s">
        <v>179</v>
      </c>
      <c r="B339" s="1195"/>
      <c r="C339" s="1195"/>
      <c r="D339" s="513"/>
      <c r="E339" s="513"/>
      <c r="F339" s="513"/>
      <c r="G339" s="513"/>
      <c r="H339" s="513"/>
      <c r="I339" s="513"/>
      <c r="J339" s="513"/>
      <c r="K339" s="513"/>
      <c r="L339" s="513"/>
      <c r="M339" s="513"/>
      <c r="N339" s="513"/>
      <c r="O339" s="520">
        <f>+O323+O26+O12+O9</f>
        <v>312</v>
      </c>
      <c r="P339" s="535">
        <f>+P323+P26+P12+P9</f>
        <v>1465517128</v>
      </c>
      <c r="Q339" s="513"/>
      <c r="R339" s="521"/>
    </row>
    <row r="340" spans="1:18" ht="15.95" customHeight="1" thickTop="1" x14ac:dyDescent="0.25">
      <c r="C340" s="515"/>
      <c r="D340" s="516"/>
      <c r="E340" s="516"/>
      <c r="F340" s="517"/>
      <c r="G340" s="517"/>
      <c r="H340" s="516"/>
      <c r="I340" s="517"/>
      <c r="J340" s="516"/>
      <c r="K340" s="516"/>
      <c r="L340" s="517"/>
      <c r="M340" s="517"/>
      <c r="N340" s="516"/>
      <c r="O340" s="518"/>
      <c r="P340" s="518"/>
      <c r="Q340" s="519"/>
      <c r="R340" s="516"/>
    </row>
    <row r="341" spans="1:18" ht="15.95" customHeight="1" x14ac:dyDescent="0.2">
      <c r="A341" s="148"/>
      <c r="B341" s="47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196"/>
      <c r="O341" s="1196"/>
      <c r="P341" s="514"/>
      <c r="Q341" s="511"/>
      <c r="R341" s="148"/>
    </row>
    <row r="342" spans="1:18" ht="15.95" customHeight="1" x14ac:dyDescent="0.2">
      <c r="A342" s="1078"/>
      <c r="B342" s="1167" t="s">
        <v>608</v>
      </c>
      <c r="C342" s="1167"/>
      <c r="D342" s="1167"/>
      <c r="E342" s="1167"/>
      <c r="F342" s="1080"/>
      <c r="G342" s="1080"/>
      <c r="H342" s="1080"/>
      <c r="I342" s="1080"/>
      <c r="J342" s="1080"/>
      <c r="K342" s="1079"/>
      <c r="L342" s="1167" t="s">
        <v>777</v>
      </c>
      <c r="M342" s="1167"/>
      <c r="N342" s="1167"/>
      <c r="O342" s="1167"/>
      <c r="P342" s="1167"/>
      <c r="Q342" s="1167"/>
      <c r="R342" s="1167"/>
    </row>
    <row r="343" spans="1:18" ht="15.95" customHeight="1" x14ac:dyDescent="0.2">
      <c r="A343" s="1078"/>
      <c r="B343" s="1164" t="s">
        <v>767</v>
      </c>
      <c r="C343" s="1164"/>
      <c r="D343" s="1164"/>
      <c r="E343" s="1164"/>
      <c r="F343" s="1080"/>
      <c r="G343" s="1080"/>
      <c r="H343" s="1080"/>
      <c r="I343" s="1080"/>
      <c r="J343" s="1080"/>
      <c r="K343" s="1074"/>
      <c r="L343" s="1164" t="s">
        <v>553</v>
      </c>
      <c r="M343" s="1164"/>
      <c r="N343" s="1164"/>
      <c r="O343" s="1164"/>
      <c r="P343" s="1164"/>
      <c r="Q343" s="1164"/>
      <c r="R343" s="1164"/>
    </row>
    <row r="344" spans="1:18" ht="15.95" customHeight="1" x14ac:dyDescent="0.2">
      <c r="A344" s="1078"/>
      <c r="B344" s="1164" t="s">
        <v>76</v>
      </c>
      <c r="C344" s="1164"/>
      <c r="D344" s="1164"/>
      <c r="E344" s="1164"/>
      <c r="F344" s="1080"/>
      <c r="G344" s="1080"/>
      <c r="H344" s="1080"/>
      <c r="I344" s="1080"/>
      <c r="J344" s="1080"/>
      <c r="K344" s="1074"/>
      <c r="L344" s="1074"/>
      <c r="M344" s="1074"/>
      <c r="N344" s="1074"/>
      <c r="O344" s="1197"/>
      <c r="P344" s="1197"/>
      <c r="Q344" s="1197"/>
      <c r="R344" s="1078"/>
    </row>
    <row r="345" spans="1:18" ht="15.95" customHeight="1" x14ac:dyDescent="0.2">
      <c r="A345" s="1078"/>
      <c r="B345" s="1074"/>
      <c r="C345" s="1074"/>
      <c r="D345" s="1074"/>
      <c r="E345" s="1074"/>
      <c r="F345" s="1080"/>
      <c r="G345" s="1080"/>
      <c r="H345" s="1080"/>
      <c r="I345" s="1080"/>
      <c r="J345" s="1080"/>
      <c r="K345" s="1074"/>
      <c r="L345" s="1074"/>
      <c r="M345" s="1074"/>
      <c r="N345" s="1074"/>
      <c r="O345" s="1078"/>
      <c r="P345" s="1078"/>
      <c r="Q345" s="1078"/>
      <c r="R345" s="1078"/>
    </row>
    <row r="346" spans="1:18" ht="15.95" customHeight="1" x14ac:dyDescent="0.2">
      <c r="A346" s="1078"/>
      <c r="B346" s="1074"/>
      <c r="C346" s="1074"/>
      <c r="D346" s="1074"/>
      <c r="E346" s="1074"/>
      <c r="F346" s="1080"/>
      <c r="G346" s="1080"/>
      <c r="H346" s="1080"/>
      <c r="I346" s="1080"/>
      <c r="J346" s="1080"/>
      <c r="K346" s="1074"/>
      <c r="L346" s="1074"/>
      <c r="M346" s="1074"/>
      <c r="N346" s="1074"/>
      <c r="O346" s="1078"/>
      <c r="P346" s="1078"/>
      <c r="Q346" s="1078"/>
      <c r="R346" s="1078"/>
    </row>
    <row r="347" spans="1:18" ht="15.95" customHeight="1" x14ac:dyDescent="0.25">
      <c r="A347" s="1078"/>
      <c r="B347" s="1199" t="s">
        <v>745</v>
      </c>
      <c r="C347" s="1199"/>
      <c r="D347" s="1199"/>
      <c r="E347" s="1199"/>
      <c r="F347" s="1080"/>
      <c r="G347" s="1080"/>
      <c r="H347" s="1080"/>
      <c r="I347" s="1080"/>
      <c r="J347" s="1080"/>
      <c r="K347" s="1074"/>
      <c r="L347" s="1165" t="s">
        <v>769</v>
      </c>
      <c r="M347" s="1165"/>
      <c r="N347" s="1165"/>
      <c r="O347" s="1165"/>
      <c r="P347" s="1165"/>
      <c r="Q347" s="1165"/>
      <c r="R347" s="1165"/>
    </row>
    <row r="348" spans="1:18" ht="15.95" customHeight="1" x14ac:dyDescent="0.25">
      <c r="A348" s="1078"/>
      <c r="B348" s="1198" t="s">
        <v>747</v>
      </c>
      <c r="C348" s="1198"/>
      <c r="D348" s="1198"/>
      <c r="E348" s="1198"/>
      <c r="F348" s="1080"/>
      <c r="G348" s="1080"/>
      <c r="H348" s="1080"/>
      <c r="I348" s="1080"/>
      <c r="J348" s="1080"/>
      <c r="K348" s="1074"/>
      <c r="L348" s="1166" t="s">
        <v>770</v>
      </c>
      <c r="M348" s="1166"/>
      <c r="N348" s="1166"/>
      <c r="O348" s="1166"/>
      <c r="P348" s="1166"/>
      <c r="Q348" s="1166"/>
      <c r="R348" s="1166"/>
    </row>
    <row r="349" spans="1:18" ht="15.95" customHeight="1" x14ac:dyDescent="0.2">
      <c r="A349" s="1078"/>
      <c r="B349" s="1194"/>
      <c r="C349" s="1194"/>
      <c r="D349" s="1194"/>
      <c r="E349" s="1194"/>
      <c r="F349" s="1078"/>
      <c r="G349" s="1078"/>
      <c r="H349" s="1078"/>
      <c r="I349" s="1078"/>
      <c r="J349" s="1078"/>
      <c r="K349" s="1078"/>
      <c r="L349" s="1078"/>
      <c r="M349" s="1078"/>
      <c r="N349" s="1078"/>
      <c r="O349" s="1194"/>
      <c r="P349" s="1194"/>
      <c r="Q349" s="1194"/>
      <c r="R349" s="1078"/>
    </row>
  </sheetData>
  <autoFilter ref="Q1:Q349"/>
  <mergeCells count="31">
    <mergeCell ref="B349:E349"/>
    <mergeCell ref="O349:Q349"/>
    <mergeCell ref="B343:E343"/>
    <mergeCell ref="Q5:Q6"/>
    <mergeCell ref="A339:C339"/>
    <mergeCell ref="N341:O341"/>
    <mergeCell ref="B344:E344"/>
    <mergeCell ref="O344:Q344"/>
    <mergeCell ref="B348:E348"/>
    <mergeCell ref="L342:R342"/>
    <mergeCell ref="L343:R343"/>
    <mergeCell ref="L347:R347"/>
    <mergeCell ref="L348:R348"/>
    <mergeCell ref="B347:E347"/>
    <mergeCell ref="B342:E342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R5:R6"/>
    <mergeCell ref="H5:H6"/>
    <mergeCell ref="I5:M5"/>
    <mergeCell ref="N5:N6"/>
    <mergeCell ref="O5:O6"/>
    <mergeCell ref="P5:P6"/>
  </mergeCells>
  <printOptions horizontalCentered="1"/>
  <pageMargins left="1" right="0.25" top="0.511811023622047" bottom="0.511811023622047" header="1.2992125984252001" footer="0.78740157480314998"/>
  <pageSetup paperSize="5" scale="45" fitToWidth="2" orientation="landscape" horizontalDpi="4294967292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topLeftCell="A10" zoomScale="70" zoomScaleNormal="70" workbookViewId="0">
      <selection activeCell="J45" sqref="J45"/>
    </sheetView>
  </sheetViews>
  <sheetFormatPr defaultRowHeight="15" x14ac:dyDescent="0.3"/>
  <cols>
    <col min="1" max="1" width="7.140625" style="3" customWidth="1"/>
    <col min="2" max="2" width="9.7109375" style="3" customWidth="1"/>
    <col min="3" max="3" width="61" style="3" customWidth="1"/>
    <col min="4" max="4" width="10.5703125" style="11" customWidth="1"/>
    <col min="5" max="5" width="12.42578125" style="3" customWidth="1"/>
    <col min="6" max="6" width="21.42578125" style="3" bestFit="1" customWidth="1"/>
    <col min="7" max="7" width="10.7109375" style="3" customWidth="1"/>
    <col min="8" max="8" width="18.28515625" style="3" customWidth="1"/>
    <col min="9" max="9" width="11.28515625" style="3" customWidth="1"/>
    <col min="10" max="10" width="21.42578125" style="3" bestFit="1" customWidth="1"/>
    <col min="11" max="11" width="11" style="3" customWidth="1"/>
    <col min="12" max="12" width="14.5703125" style="3" customWidth="1"/>
    <col min="13" max="13" width="21.5703125" style="3" customWidth="1"/>
    <col min="14" max="14" width="10.28515625" style="3" customWidth="1"/>
    <col min="15" max="15" width="9.140625" style="3"/>
    <col min="16" max="16" width="21.5703125" style="3" customWidth="1"/>
    <col min="17" max="16384" width="9.140625" style="3"/>
  </cols>
  <sheetData>
    <row r="1" spans="1:13" ht="16.5" x14ac:dyDescent="0.3">
      <c r="A1" s="1109" t="s">
        <v>198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13" ht="16.5" x14ac:dyDescent="0.3">
      <c r="A2" s="1109" t="s">
        <v>762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</row>
    <row r="3" spans="1:13" ht="16.5" x14ac:dyDescent="0.3">
      <c r="A3" s="1109" t="s">
        <v>786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</row>
    <row r="4" spans="1:13" ht="16.5" x14ac:dyDescent="0.3">
      <c r="A4" s="1109" t="s">
        <v>734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</row>
    <row r="5" spans="1:13" ht="15" customHeight="1" thickBot="1" x14ac:dyDescent="0.35">
      <c r="A5" s="28"/>
      <c r="B5" s="28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</row>
    <row r="6" spans="1:13" ht="16.5" thickTop="1" x14ac:dyDescent="0.3">
      <c r="A6" s="1200" t="s">
        <v>0</v>
      </c>
      <c r="B6" s="1200" t="s">
        <v>9</v>
      </c>
      <c r="C6" s="1203" t="s">
        <v>11</v>
      </c>
      <c r="D6" s="1206" t="s">
        <v>765</v>
      </c>
      <c r="E6" s="1207"/>
      <c r="F6" s="1208"/>
      <c r="G6" s="1212" t="s">
        <v>12</v>
      </c>
      <c r="H6" s="1213"/>
      <c r="I6" s="1213"/>
      <c r="J6" s="1214"/>
      <c r="K6" s="1206" t="s">
        <v>787</v>
      </c>
      <c r="L6" s="1207"/>
      <c r="M6" s="1208"/>
    </row>
    <row r="7" spans="1:13" ht="15.75" x14ac:dyDescent="0.3">
      <c r="A7" s="1201"/>
      <c r="B7" s="1201"/>
      <c r="C7" s="1204"/>
      <c r="D7" s="1209"/>
      <c r="E7" s="1210"/>
      <c r="F7" s="1211"/>
      <c r="G7" s="1215" t="s">
        <v>13</v>
      </c>
      <c r="H7" s="1216"/>
      <c r="I7" s="1215" t="s">
        <v>14</v>
      </c>
      <c r="J7" s="1216"/>
      <c r="K7" s="1209"/>
      <c r="L7" s="1210"/>
      <c r="M7" s="1211"/>
    </row>
    <row r="8" spans="1:13" ht="15.75" x14ac:dyDescent="0.3">
      <c r="A8" s="1202"/>
      <c r="B8" s="1202"/>
      <c r="C8" s="1205"/>
      <c r="D8" s="350" t="s">
        <v>1</v>
      </c>
      <c r="E8" s="350" t="s">
        <v>15</v>
      </c>
      <c r="F8" s="350" t="s">
        <v>16</v>
      </c>
      <c r="G8" s="350" t="s">
        <v>1</v>
      </c>
      <c r="H8" s="350" t="s">
        <v>16</v>
      </c>
      <c r="I8" s="350" t="s">
        <v>1</v>
      </c>
      <c r="J8" s="350" t="s">
        <v>16</v>
      </c>
      <c r="K8" s="350" t="s">
        <v>1</v>
      </c>
      <c r="L8" s="350" t="s">
        <v>15</v>
      </c>
      <c r="M8" s="350" t="s">
        <v>16</v>
      </c>
    </row>
    <row r="9" spans="1:13" ht="16.5" x14ac:dyDescent="0.3">
      <c r="A9" s="351">
        <v>1</v>
      </c>
      <c r="B9" s="351">
        <v>2</v>
      </c>
      <c r="C9" s="351">
        <v>3</v>
      </c>
      <c r="D9" s="351">
        <v>4</v>
      </c>
      <c r="E9" s="351">
        <v>5</v>
      </c>
      <c r="F9" s="351">
        <v>6</v>
      </c>
      <c r="G9" s="351">
        <v>7</v>
      </c>
      <c r="H9" s="351">
        <v>8</v>
      </c>
      <c r="I9" s="351">
        <v>9</v>
      </c>
      <c r="J9" s="351">
        <v>10</v>
      </c>
      <c r="K9" s="351">
        <v>11</v>
      </c>
      <c r="L9" s="351">
        <v>12</v>
      </c>
      <c r="M9" s="351">
        <v>13</v>
      </c>
    </row>
    <row r="10" spans="1:13" ht="16.5" x14ac:dyDescent="0.3">
      <c r="A10" s="352">
        <v>1</v>
      </c>
      <c r="B10" s="353" t="s">
        <v>17</v>
      </c>
      <c r="C10" s="354" t="s">
        <v>18</v>
      </c>
      <c r="D10" s="355">
        <f>+D11</f>
        <v>0</v>
      </c>
      <c r="E10" s="452" t="s">
        <v>619</v>
      </c>
      <c r="F10" s="355">
        <f t="shared" ref="F10:K10" si="0">+F11</f>
        <v>0</v>
      </c>
      <c r="G10" s="355">
        <f t="shared" si="0"/>
        <v>0</v>
      </c>
      <c r="H10" s="355">
        <f t="shared" si="0"/>
        <v>0</v>
      </c>
      <c r="I10" s="355">
        <f t="shared" si="0"/>
        <v>0</v>
      </c>
      <c r="J10" s="355">
        <f t="shared" si="0"/>
        <v>0</v>
      </c>
      <c r="K10" s="355">
        <f t="shared" si="0"/>
        <v>0</v>
      </c>
      <c r="L10" s="452" t="s">
        <v>619</v>
      </c>
      <c r="M10" s="355">
        <f>+M11</f>
        <v>0</v>
      </c>
    </row>
    <row r="11" spans="1:13" ht="16.5" x14ac:dyDescent="0.3">
      <c r="A11" s="358">
        <v>2</v>
      </c>
      <c r="B11" s="358" t="s">
        <v>19</v>
      </c>
      <c r="C11" s="359" t="s">
        <v>20</v>
      </c>
      <c r="D11" s="541">
        <v>0</v>
      </c>
      <c r="E11" s="453" t="s">
        <v>619</v>
      </c>
      <c r="F11" s="541">
        <v>0</v>
      </c>
      <c r="G11" s="541">
        <v>0</v>
      </c>
      <c r="H11" s="541">
        <v>0</v>
      </c>
      <c r="I11" s="541">
        <v>0</v>
      </c>
      <c r="J11" s="541">
        <v>0</v>
      </c>
      <c r="K11" s="543">
        <f t="shared" ref="K11" si="1">SUM(D11+I11-G11)</f>
        <v>0</v>
      </c>
      <c r="L11" s="453" t="s">
        <v>619</v>
      </c>
      <c r="M11" s="538">
        <f t="shared" ref="M11:M16" si="2">SUM(F11+J11-H11)</f>
        <v>0</v>
      </c>
    </row>
    <row r="12" spans="1:13" ht="16.5" x14ac:dyDescent="0.3">
      <c r="A12" s="352">
        <v>3</v>
      </c>
      <c r="B12" s="353" t="s">
        <v>21</v>
      </c>
      <c r="C12" s="354" t="s">
        <v>22</v>
      </c>
      <c r="D12" s="355">
        <v>121</v>
      </c>
      <c r="E12" s="454" t="s">
        <v>620</v>
      </c>
      <c r="F12" s="542">
        <v>22747100</v>
      </c>
      <c r="G12" s="357"/>
      <c r="H12" s="357"/>
      <c r="I12" s="357"/>
      <c r="J12" s="356"/>
      <c r="K12" s="357">
        <v>121</v>
      </c>
      <c r="L12" s="454" t="s">
        <v>620</v>
      </c>
      <c r="M12" s="356">
        <f>SUM(M13:M21)</f>
        <v>22747100</v>
      </c>
    </row>
    <row r="13" spans="1:13" ht="16.5" x14ac:dyDescent="0.3">
      <c r="A13" s="358">
        <v>4</v>
      </c>
      <c r="B13" s="358" t="s">
        <v>23</v>
      </c>
      <c r="C13" s="360" t="s">
        <v>24</v>
      </c>
      <c r="D13" s="361">
        <v>0</v>
      </c>
      <c r="E13" s="455" t="s">
        <v>620</v>
      </c>
      <c r="F13" s="541">
        <v>0</v>
      </c>
      <c r="G13" s="541">
        <v>0</v>
      </c>
      <c r="H13" s="541">
        <v>0</v>
      </c>
      <c r="I13" s="541"/>
      <c r="J13" s="541"/>
      <c r="K13" s="543"/>
      <c r="L13" s="455" t="s">
        <v>620</v>
      </c>
      <c r="M13" s="538">
        <f t="shared" si="2"/>
        <v>0</v>
      </c>
    </row>
    <row r="14" spans="1:13" ht="16.5" x14ac:dyDescent="0.3">
      <c r="A14" s="358">
        <v>5</v>
      </c>
      <c r="B14" s="358" t="s">
        <v>25</v>
      </c>
      <c r="C14" s="360" t="s">
        <v>26</v>
      </c>
      <c r="D14" s="364">
        <v>0</v>
      </c>
      <c r="E14" s="455" t="s">
        <v>621</v>
      </c>
      <c r="F14" s="541">
        <v>0</v>
      </c>
      <c r="G14" s="541">
        <v>0</v>
      </c>
      <c r="H14" s="541">
        <v>0</v>
      </c>
      <c r="I14" s="541"/>
      <c r="J14" s="541"/>
      <c r="K14" s="543"/>
      <c r="L14" s="455" t="s">
        <v>621</v>
      </c>
      <c r="M14" s="538">
        <f t="shared" si="2"/>
        <v>0</v>
      </c>
    </row>
    <row r="15" spans="1:13" ht="16.5" x14ac:dyDescent="0.3">
      <c r="A15" s="358">
        <v>6</v>
      </c>
      <c r="B15" s="358" t="s">
        <v>27</v>
      </c>
      <c r="C15" s="360" t="s">
        <v>28</v>
      </c>
      <c r="D15" s="361">
        <v>0</v>
      </c>
      <c r="E15" s="455" t="s">
        <v>621</v>
      </c>
      <c r="F15" s="541">
        <v>0</v>
      </c>
      <c r="G15" s="541">
        <v>0</v>
      </c>
      <c r="H15" s="541">
        <v>0</v>
      </c>
      <c r="I15" s="541"/>
      <c r="J15" s="541"/>
      <c r="K15" s="543"/>
      <c r="L15" s="455" t="s">
        <v>621</v>
      </c>
      <c r="M15" s="538">
        <f t="shared" si="2"/>
        <v>0</v>
      </c>
    </row>
    <row r="16" spans="1:13" ht="16.5" x14ac:dyDescent="0.3">
      <c r="A16" s="358">
        <v>7</v>
      </c>
      <c r="B16" s="358" t="s">
        <v>29</v>
      </c>
      <c r="C16" s="360" t="s">
        <v>30</v>
      </c>
      <c r="D16" s="361">
        <v>0</v>
      </c>
      <c r="E16" s="455" t="s">
        <v>620</v>
      </c>
      <c r="F16" s="541">
        <v>0</v>
      </c>
      <c r="G16" s="541">
        <v>0</v>
      </c>
      <c r="H16" s="541">
        <v>0</v>
      </c>
      <c r="I16" s="541"/>
      <c r="J16" s="541"/>
      <c r="K16" s="543"/>
      <c r="L16" s="455" t="s">
        <v>620</v>
      </c>
      <c r="M16" s="538">
        <f t="shared" si="2"/>
        <v>0</v>
      </c>
    </row>
    <row r="17" spans="1:13" ht="16.5" x14ac:dyDescent="0.3">
      <c r="A17" s="358">
        <v>8</v>
      </c>
      <c r="B17" s="358" t="s">
        <v>31</v>
      </c>
      <c r="C17" s="360" t="s">
        <v>32</v>
      </c>
      <c r="D17" s="364">
        <v>117</v>
      </c>
      <c r="E17" s="455" t="s">
        <v>621</v>
      </c>
      <c r="F17" s="540">
        <v>21547100</v>
      </c>
      <c r="G17" s="362">
        <v>0</v>
      </c>
      <c r="H17" s="363">
        <v>0</v>
      </c>
      <c r="I17" s="364"/>
      <c r="J17" s="540"/>
      <c r="K17" s="543">
        <v>117</v>
      </c>
      <c r="L17" s="455" t="s">
        <v>621</v>
      </c>
      <c r="M17" s="538">
        <f>SUM(F17+J17-H17)</f>
        <v>21547100</v>
      </c>
    </row>
    <row r="18" spans="1:13" ht="16.5" x14ac:dyDescent="0.3">
      <c r="A18" s="358">
        <v>9</v>
      </c>
      <c r="B18" s="358" t="s">
        <v>33</v>
      </c>
      <c r="C18" s="360" t="s">
        <v>34</v>
      </c>
      <c r="D18" s="800">
        <v>4</v>
      </c>
      <c r="E18" s="455" t="s">
        <v>621</v>
      </c>
      <c r="F18" s="540">
        <v>1200000</v>
      </c>
      <c r="G18" s="362">
        <v>0</v>
      </c>
      <c r="H18" s="363">
        <v>0</v>
      </c>
      <c r="I18" s="365"/>
      <c r="J18" s="538"/>
      <c r="K18" s="543">
        <v>4</v>
      </c>
      <c r="L18" s="455" t="s">
        <v>621</v>
      </c>
      <c r="M18" s="538">
        <f t="shared" ref="M18:M34" si="3">SUM(F18+J18-H18)</f>
        <v>1200000</v>
      </c>
    </row>
    <row r="19" spans="1:13" ht="16.5" x14ac:dyDescent="0.3">
      <c r="A19" s="358">
        <v>10</v>
      </c>
      <c r="B19" s="358" t="s">
        <v>35</v>
      </c>
      <c r="C19" s="360" t="s">
        <v>36</v>
      </c>
      <c r="D19" s="361">
        <v>0</v>
      </c>
      <c r="E19" s="455" t="s">
        <v>621</v>
      </c>
      <c r="F19" s="541">
        <v>0</v>
      </c>
      <c r="G19" s="541">
        <v>0</v>
      </c>
      <c r="H19" s="541">
        <v>0</v>
      </c>
      <c r="I19" s="541">
        <v>0</v>
      </c>
      <c r="J19" s="541">
        <v>0</v>
      </c>
      <c r="K19" s="543">
        <f t="shared" ref="K19:K34" si="4">SUM(D19+I19-G19)</f>
        <v>0</v>
      </c>
      <c r="L19" s="455" t="s">
        <v>621</v>
      </c>
      <c r="M19" s="538">
        <f t="shared" si="3"/>
        <v>0</v>
      </c>
    </row>
    <row r="20" spans="1:13" ht="16.5" x14ac:dyDescent="0.3">
      <c r="A20" s="358">
        <v>11</v>
      </c>
      <c r="B20" s="358" t="s">
        <v>37</v>
      </c>
      <c r="C20" s="360" t="s">
        <v>38</v>
      </c>
      <c r="D20" s="361">
        <v>0</v>
      </c>
      <c r="E20" s="453" t="s">
        <v>621</v>
      </c>
      <c r="F20" s="541">
        <v>0</v>
      </c>
      <c r="G20" s="541">
        <v>0</v>
      </c>
      <c r="H20" s="541">
        <v>0</v>
      </c>
      <c r="I20" s="541">
        <v>0</v>
      </c>
      <c r="J20" s="541">
        <v>0</v>
      </c>
      <c r="K20" s="543">
        <f t="shared" si="4"/>
        <v>0</v>
      </c>
      <c r="L20" s="453" t="s">
        <v>621</v>
      </c>
      <c r="M20" s="538">
        <f t="shared" si="3"/>
        <v>0</v>
      </c>
    </row>
    <row r="21" spans="1:13" ht="16.5" x14ac:dyDescent="0.3">
      <c r="A21" s="358">
        <v>12</v>
      </c>
      <c r="B21" s="358" t="s">
        <v>39</v>
      </c>
      <c r="C21" s="360" t="s">
        <v>40</v>
      </c>
      <c r="D21" s="361">
        <v>0</v>
      </c>
      <c r="E21" s="453" t="s">
        <v>621</v>
      </c>
      <c r="F21" s="541">
        <v>0</v>
      </c>
      <c r="G21" s="541">
        <v>0</v>
      </c>
      <c r="H21" s="541">
        <v>0</v>
      </c>
      <c r="I21" s="541">
        <v>0</v>
      </c>
      <c r="J21" s="541">
        <v>0</v>
      </c>
      <c r="K21" s="543">
        <f t="shared" si="4"/>
        <v>0</v>
      </c>
      <c r="L21" s="453" t="s">
        <v>621</v>
      </c>
      <c r="M21" s="538">
        <f t="shared" si="3"/>
        <v>0</v>
      </c>
    </row>
    <row r="22" spans="1:13" ht="16.5" x14ac:dyDescent="0.3">
      <c r="A22" s="352">
        <v>13</v>
      </c>
      <c r="B22" s="353" t="s">
        <v>41</v>
      </c>
      <c r="C22" s="354" t="s">
        <v>42</v>
      </c>
      <c r="D22" s="356">
        <f>SUM(D23:D24)</f>
        <v>0</v>
      </c>
      <c r="E22" s="452" t="s">
        <v>621</v>
      </c>
      <c r="F22" s="356">
        <f>SUM(F23:F24)</f>
        <v>0</v>
      </c>
      <c r="G22" s="356">
        <f t="shared" ref="G22:I22" si="5">SUM(G23:G24)</f>
        <v>0</v>
      </c>
      <c r="H22" s="356">
        <f t="shared" si="5"/>
        <v>0</v>
      </c>
      <c r="I22" s="356">
        <f t="shared" si="5"/>
        <v>0</v>
      </c>
      <c r="J22" s="356">
        <f>SUM(J23:J24)</f>
        <v>0</v>
      </c>
      <c r="K22" s="356">
        <f>SUM(K23:K24)</f>
        <v>0</v>
      </c>
      <c r="L22" s="452" t="s">
        <v>621</v>
      </c>
      <c r="M22" s="356">
        <f>SUM(M23:M24)</f>
        <v>0</v>
      </c>
    </row>
    <row r="23" spans="1:13" ht="16.5" x14ac:dyDescent="0.3">
      <c r="A23" s="358">
        <v>14</v>
      </c>
      <c r="B23" s="358" t="s">
        <v>43</v>
      </c>
      <c r="C23" s="360" t="s">
        <v>44</v>
      </c>
      <c r="D23" s="361">
        <v>0</v>
      </c>
      <c r="E23" s="453" t="s">
        <v>621</v>
      </c>
      <c r="F23" s="541">
        <v>0</v>
      </c>
      <c r="G23" s="541">
        <v>0</v>
      </c>
      <c r="H23" s="541">
        <v>0</v>
      </c>
      <c r="I23" s="541">
        <v>0</v>
      </c>
      <c r="J23" s="541">
        <v>0</v>
      </c>
      <c r="K23" s="543">
        <f t="shared" si="4"/>
        <v>0</v>
      </c>
      <c r="L23" s="453" t="s">
        <v>621</v>
      </c>
      <c r="M23" s="538">
        <f t="shared" si="3"/>
        <v>0</v>
      </c>
    </row>
    <row r="24" spans="1:13" ht="16.5" x14ac:dyDescent="0.3">
      <c r="A24" s="358">
        <v>15</v>
      </c>
      <c r="B24" s="358" t="s">
        <v>45</v>
      </c>
      <c r="C24" s="360" t="s">
        <v>46</v>
      </c>
      <c r="D24" s="361">
        <v>0</v>
      </c>
      <c r="E24" s="453" t="s">
        <v>621</v>
      </c>
      <c r="F24" s="541">
        <v>0</v>
      </c>
      <c r="G24" s="541">
        <v>0</v>
      </c>
      <c r="H24" s="541">
        <v>0</v>
      </c>
      <c r="I24" s="541">
        <v>0</v>
      </c>
      <c r="J24" s="541">
        <v>0</v>
      </c>
      <c r="K24" s="543">
        <f t="shared" si="4"/>
        <v>0</v>
      </c>
      <c r="L24" s="453" t="s">
        <v>621</v>
      </c>
      <c r="M24" s="538">
        <f t="shared" si="3"/>
        <v>0</v>
      </c>
    </row>
    <row r="25" spans="1:13" ht="16.5" x14ac:dyDescent="0.3">
      <c r="A25" s="352">
        <v>16</v>
      </c>
      <c r="B25" s="353" t="s">
        <v>47</v>
      </c>
      <c r="C25" s="354" t="s">
        <v>48</v>
      </c>
      <c r="D25" s="356">
        <f>SUM(D26:D29)</f>
        <v>0</v>
      </c>
      <c r="E25" s="452" t="s">
        <v>621</v>
      </c>
      <c r="F25" s="356">
        <f>SUM(F26:F29)</f>
        <v>0</v>
      </c>
      <c r="G25" s="356">
        <f t="shared" ref="G25:I25" si="6">SUM(G26:G29)</f>
        <v>0</v>
      </c>
      <c r="H25" s="356">
        <f t="shared" si="6"/>
        <v>0</v>
      </c>
      <c r="I25" s="356">
        <f t="shared" si="6"/>
        <v>0</v>
      </c>
      <c r="J25" s="356">
        <f>SUM(J26:J29)</f>
        <v>0</v>
      </c>
      <c r="K25" s="356">
        <f>SUM(K26:K29)</f>
        <v>0</v>
      </c>
      <c r="L25" s="452" t="s">
        <v>621</v>
      </c>
      <c r="M25" s="356">
        <f>SUM(M26:M29)</f>
        <v>0</v>
      </c>
    </row>
    <row r="26" spans="1:13" ht="16.5" x14ac:dyDescent="0.3">
      <c r="A26" s="358">
        <v>17</v>
      </c>
      <c r="B26" s="358" t="s">
        <v>49</v>
      </c>
      <c r="C26" s="360" t="s">
        <v>50</v>
      </c>
      <c r="D26" s="541">
        <v>0</v>
      </c>
      <c r="E26" s="453" t="s">
        <v>621</v>
      </c>
      <c r="F26" s="541">
        <v>0</v>
      </c>
      <c r="G26" s="541">
        <v>0</v>
      </c>
      <c r="H26" s="541">
        <v>0</v>
      </c>
      <c r="I26" s="541">
        <v>0</v>
      </c>
      <c r="J26" s="541">
        <v>0</v>
      </c>
      <c r="K26" s="543">
        <f t="shared" si="4"/>
        <v>0</v>
      </c>
      <c r="L26" s="453" t="s">
        <v>621</v>
      </c>
      <c r="M26" s="538">
        <f t="shared" si="3"/>
        <v>0</v>
      </c>
    </row>
    <row r="27" spans="1:13" ht="16.5" x14ac:dyDescent="0.3">
      <c r="A27" s="358">
        <v>18</v>
      </c>
      <c r="B27" s="358" t="s">
        <v>51</v>
      </c>
      <c r="C27" s="360" t="s">
        <v>52</v>
      </c>
      <c r="D27" s="541">
        <v>0</v>
      </c>
      <c r="E27" s="453" t="s">
        <v>621</v>
      </c>
      <c r="F27" s="541">
        <v>0</v>
      </c>
      <c r="G27" s="541">
        <v>0</v>
      </c>
      <c r="H27" s="541">
        <v>0</v>
      </c>
      <c r="I27" s="541">
        <v>0</v>
      </c>
      <c r="J27" s="541">
        <v>0</v>
      </c>
      <c r="K27" s="543">
        <f t="shared" si="4"/>
        <v>0</v>
      </c>
      <c r="L27" s="453" t="s">
        <v>621</v>
      </c>
      <c r="M27" s="538">
        <f t="shared" si="3"/>
        <v>0</v>
      </c>
    </row>
    <row r="28" spans="1:13" ht="16.5" x14ac:dyDescent="0.3">
      <c r="A28" s="358">
        <v>19</v>
      </c>
      <c r="B28" s="358" t="s">
        <v>53</v>
      </c>
      <c r="C28" s="360" t="s">
        <v>54</v>
      </c>
      <c r="D28" s="541">
        <v>0</v>
      </c>
      <c r="E28" s="453" t="s">
        <v>621</v>
      </c>
      <c r="F28" s="541">
        <v>0</v>
      </c>
      <c r="G28" s="541">
        <v>0</v>
      </c>
      <c r="H28" s="541">
        <v>0</v>
      </c>
      <c r="I28" s="541">
        <v>0</v>
      </c>
      <c r="J28" s="541">
        <v>0</v>
      </c>
      <c r="K28" s="543">
        <f t="shared" si="4"/>
        <v>0</v>
      </c>
      <c r="L28" s="43" t="s">
        <v>621</v>
      </c>
      <c r="M28" s="538">
        <f t="shared" si="3"/>
        <v>0</v>
      </c>
    </row>
    <row r="29" spans="1:13" ht="16.5" x14ac:dyDescent="0.3">
      <c r="A29" s="358">
        <v>20</v>
      </c>
      <c r="B29" s="358" t="s">
        <v>55</v>
      </c>
      <c r="C29" s="360" t="s">
        <v>56</v>
      </c>
      <c r="D29" s="541">
        <v>0</v>
      </c>
      <c r="E29" s="453" t="s">
        <v>621</v>
      </c>
      <c r="F29" s="541">
        <v>0</v>
      </c>
      <c r="G29" s="541">
        <v>0</v>
      </c>
      <c r="H29" s="541">
        <v>0</v>
      </c>
      <c r="I29" s="541">
        <v>0</v>
      </c>
      <c r="J29" s="541">
        <v>0</v>
      </c>
      <c r="K29" s="543">
        <f t="shared" si="4"/>
        <v>0</v>
      </c>
      <c r="L29" s="43" t="s">
        <v>621</v>
      </c>
      <c r="M29" s="538">
        <f t="shared" si="3"/>
        <v>0</v>
      </c>
    </row>
    <row r="30" spans="1:13" ht="16.5" x14ac:dyDescent="0.3">
      <c r="A30" s="352">
        <v>21</v>
      </c>
      <c r="B30" s="353" t="s">
        <v>57</v>
      </c>
      <c r="C30" s="354" t="s">
        <v>58</v>
      </c>
      <c r="D30" s="356">
        <f>SUM(D31:D33)</f>
        <v>0</v>
      </c>
      <c r="E30" s="36" t="s">
        <v>620</v>
      </c>
      <c r="F30" s="356">
        <f>SUM(F31:F33)</f>
        <v>0</v>
      </c>
      <c r="G30" s="356">
        <f t="shared" ref="G30:I30" si="7">SUM(G31:G33)</f>
        <v>0</v>
      </c>
      <c r="H30" s="356">
        <f t="shared" si="7"/>
        <v>0</v>
      </c>
      <c r="I30" s="356">
        <f t="shared" si="7"/>
        <v>0</v>
      </c>
      <c r="J30" s="356">
        <f>SUM(J31:J33)</f>
        <v>0</v>
      </c>
      <c r="K30" s="356">
        <f>SUM(K31:K33)</f>
        <v>0</v>
      </c>
      <c r="L30" s="36" t="s">
        <v>620</v>
      </c>
      <c r="M30" s="356">
        <f>SUM(M31:M33)</f>
        <v>0</v>
      </c>
    </row>
    <row r="31" spans="1:13" ht="16.5" x14ac:dyDescent="0.3">
      <c r="A31" s="358">
        <v>22</v>
      </c>
      <c r="B31" s="358" t="s">
        <v>59</v>
      </c>
      <c r="C31" s="360" t="s">
        <v>60</v>
      </c>
      <c r="D31" s="541">
        <v>0</v>
      </c>
      <c r="E31" s="453" t="s">
        <v>620</v>
      </c>
      <c r="F31" s="541">
        <v>0</v>
      </c>
      <c r="G31" s="541">
        <v>0</v>
      </c>
      <c r="H31" s="541">
        <v>0</v>
      </c>
      <c r="I31" s="541">
        <v>0</v>
      </c>
      <c r="J31" s="541">
        <v>0</v>
      </c>
      <c r="K31" s="543">
        <f t="shared" si="4"/>
        <v>0</v>
      </c>
      <c r="L31" s="43" t="s">
        <v>620</v>
      </c>
      <c r="M31" s="538">
        <f t="shared" si="3"/>
        <v>0</v>
      </c>
    </row>
    <row r="32" spans="1:13" ht="16.5" x14ac:dyDescent="0.3">
      <c r="A32" s="358">
        <v>23</v>
      </c>
      <c r="B32" s="358" t="s">
        <v>61</v>
      </c>
      <c r="C32" s="360" t="s">
        <v>62</v>
      </c>
      <c r="D32" s="541">
        <v>0</v>
      </c>
      <c r="E32" s="453" t="s">
        <v>620</v>
      </c>
      <c r="F32" s="541">
        <v>0</v>
      </c>
      <c r="G32" s="541">
        <v>0</v>
      </c>
      <c r="H32" s="541">
        <v>0</v>
      </c>
      <c r="I32" s="541">
        <v>0</v>
      </c>
      <c r="J32" s="541">
        <v>0</v>
      </c>
      <c r="K32" s="543">
        <f t="shared" si="4"/>
        <v>0</v>
      </c>
      <c r="L32" s="43" t="s">
        <v>620</v>
      </c>
      <c r="M32" s="538">
        <f t="shared" si="3"/>
        <v>0</v>
      </c>
    </row>
    <row r="33" spans="1:13" ht="16.5" x14ac:dyDescent="0.3">
      <c r="A33" s="358">
        <v>24</v>
      </c>
      <c r="B33" s="358" t="s">
        <v>63</v>
      </c>
      <c r="C33" s="360" t="s">
        <v>64</v>
      </c>
      <c r="D33" s="541">
        <v>0</v>
      </c>
      <c r="E33" s="453" t="s">
        <v>622</v>
      </c>
      <c r="F33" s="541">
        <v>0</v>
      </c>
      <c r="G33" s="541">
        <v>0</v>
      </c>
      <c r="H33" s="541">
        <v>0</v>
      </c>
      <c r="I33" s="541">
        <v>0</v>
      </c>
      <c r="J33" s="541">
        <v>0</v>
      </c>
      <c r="K33" s="543">
        <f t="shared" si="4"/>
        <v>0</v>
      </c>
      <c r="L33" s="43" t="s">
        <v>622</v>
      </c>
      <c r="M33" s="538">
        <f t="shared" si="3"/>
        <v>0</v>
      </c>
    </row>
    <row r="34" spans="1:13" ht="16.5" x14ac:dyDescent="0.3">
      <c r="A34" s="358">
        <v>25</v>
      </c>
      <c r="B34" s="366" t="s">
        <v>65</v>
      </c>
      <c r="C34" s="367" t="s">
        <v>66</v>
      </c>
      <c r="D34" s="541">
        <v>0</v>
      </c>
      <c r="E34" s="456" t="s">
        <v>621</v>
      </c>
      <c r="F34" s="541">
        <v>0</v>
      </c>
      <c r="G34" s="541">
        <v>0</v>
      </c>
      <c r="H34" s="541">
        <v>0</v>
      </c>
      <c r="I34" s="541">
        <v>0</v>
      </c>
      <c r="J34" s="541">
        <v>0</v>
      </c>
      <c r="K34" s="543">
        <f t="shared" si="4"/>
        <v>0</v>
      </c>
      <c r="L34" s="50" t="s">
        <v>621</v>
      </c>
      <c r="M34" s="538">
        <f t="shared" si="3"/>
        <v>0</v>
      </c>
    </row>
    <row r="35" spans="1:13" ht="15.75" x14ac:dyDescent="0.3">
      <c r="A35" s="1220" t="s">
        <v>67</v>
      </c>
      <c r="B35" s="1221"/>
      <c r="C35" s="1222"/>
      <c r="D35" s="368">
        <f>D12+D30</f>
        <v>121</v>
      </c>
      <c r="E35" s="142"/>
      <c r="F35" s="539">
        <f>F12+F30</f>
        <v>22747100</v>
      </c>
      <c r="G35" s="368"/>
      <c r="H35" s="368"/>
      <c r="I35" s="368">
        <f>I30+I12</f>
        <v>0</v>
      </c>
      <c r="J35" s="539">
        <f>SUM(J17+J18)</f>
        <v>0</v>
      </c>
      <c r="K35" s="368">
        <f>K30+K12</f>
        <v>121</v>
      </c>
      <c r="L35" s="142"/>
      <c r="M35" s="539">
        <f>M10+M12+M22+M25+M30</f>
        <v>22747100</v>
      </c>
    </row>
    <row r="36" spans="1:13" ht="7.5" customHeight="1" x14ac:dyDescent="0.3">
      <c r="A36" s="57"/>
      <c r="B36" s="57"/>
      <c r="C36" s="57"/>
      <c r="D36" s="369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6.5" x14ac:dyDescent="0.3">
      <c r="A37" s="57"/>
      <c r="B37" s="57"/>
      <c r="C37" s="57"/>
      <c r="D37" s="369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6.5" x14ac:dyDescent="0.3">
      <c r="A38" s="57"/>
      <c r="B38" s="1217" t="s">
        <v>608</v>
      </c>
      <c r="C38" s="1217"/>
      <c r="D38" s="369"/>
      <c r="E38" s="57"/>
      <c r="F38" s="57"/>
      <c r="G38" s="57"/>
      <c r="H38" s="57"/>
      <c r="I38" s="57"/>
      <c r="J38" s="1217" t="s">
        <v>777</v>
      </c>
      <c r="K38" s="1217"/>
      <c r="L38" s="1217"/>
      <c r="M38" s="57"/>
    </row>
    <row r="39" spans="1:13" ht="16.5" x14ac:dyDescent="0.3">
      <c r="A39" s="1219" t="s">
        <v>782</v>
      </c>
      <c r="B39" s="1219"/>
      <c r="C39" s="1219"/>
      <c r="D39" s="1219"/>
      <c r="E39" s="57"/>
      <c r="F39" s="57"/>
      <c r="G39" s="57"/>
      <c r="H39" s="57"/>
      <c r="I39" s="57"/>
      <c r="J39" s="1223" t="s">
        <v>121</v>
      </c>
      <c r="K39" s="1223"/>
      <c r="L39" s="1223"/>
      <c r="M39" s="57"/>
    </row>
    <row r="40" spans="1:13" ht="16.5" x14ac:dyDescent="0.3">
      <c r="A40" s="1219" t="s">
        <v>76</v>
      </c>
      <c r="B40" s="1219"/>
      <c r="C40" s="1219"/>
      <c r="D40" s="1219"/>
      <c r="E40" s="57"/>
      <c r="F40" s="57"/>
      <c r="G40" s="57"/>
      <c r="H40" s="57"/>
      <c r="I40" s="57"/>
      <c r="J40" s="148"/>
      <c r="K40" s="148"/>
      <c r="L40" s="148"/>
      <c r="M40" s="57"/>
    </row>
    <row r="41" spans="1:13" ht="16.5" x14ac:dyDescent="0.3">
      <c r="A41" s="347"/>
      <c r="B41" s="347"/>
      <c r="C41" s="347"/>
      <c r="D41" s="347"/>
      <c r="E41" s="57"/>
      <c r="F41" s="57"/>
      <c r="G41" s="57"/>
      <c r="H41" s="57"/>
      <c r="I41" s="57"/>
      <c r="J41" s="148"/>
      <c r="K41" s="148"/>
      <c r="L41" s="148"/>
      <c r="M41" s="57"/>
    </row>
    <row r="42" spans="1:13" ht="16.5" x14ac:dyDescent="0.3">
      <c r="A42" s="149"/>
      <c r="B42" s="347"/>
      <c r="C42" s="348"/>
      <c r="D42" s="149"/>
      <c r="E42" s="57"/>
      <c r="F42" s="57"/>
      <c r="G42" s="57"/>
      <c r="H42" s="57"/>
      <c r="I42" s="57"/>
      <c r="J42" s="346"/>
      <c r="K42" s="57"/>
      <c r="L42" s="57"/>
      <c r="M42" s="57"/>
    </row>
    <row r="43" spans="1:13" ht="16.5" x14ac:dyDescent="0.3">
      <c r="A43" s="1224" t="s">
        <v>745</v>
      </c>
      <c r="B43" s="1224"/>
      <c r="C43" s="1224"/>
      <c r="D43" s="1224"/>
      <c r="E43" s="57"/>
      <c r="F43" s="57"/>
      <c r="G43" s="57"/>
      <c r="H43" s="57"/>
      <c r="I43" s="57"/>
      <c r="J43" s="1225" t="s">
        <v>769</v>
      </c>
      <c r="K43" s="1225"/>
      <c r="L43" s="1225"/>
      <c r="M43" s="57"/>
    </row>
    <row r="44" spans="1:13" ht="16.5" x14ac:dyDescent="0.3">
      <c r="A44" s="1218" t="s">
        <v>747</v>
      </c>
      <c r="B44" s="1218"/>
      <c r="C44" s="1218"/>
      <c r="D44" s="1218"/>
      <c r="E44" s="57"/>
      <c r="F44" s="57"/>
      <c r="G44" s="57"/>
      <c r="H44" s="57"/>
      <c r="I44" s="57"/>
      <c r="J44" s="1219" t="s">
        <v>770</v>
      </c>
      <c r="K44" s="1219"/>
      <c r="L44" s="1219"/>
      <c r="M44" s="57"/>
    </row>
    <row r="45" spans="1:13" ht="16.5" x14ac:dyDescent="0.3">
      <c r="A45" s="57"/>
      <c r="B45" s="57"/>
      <c r="C45" s="57"/>
      <c r="D45" s="369"/>
      <c r="E45" s="57"/>
      <c r="F45" s="57"/>
      <c r="G45" s="57"/>
      <c r="H45" s="57"/>
      <c r="I45" s="57"/>
      <c r="J45" s="57"/>
      <c r="K45" s="57"/>
      <c r="L45" s="57"/>
      <c r="M45" s="57"/>
    </row>
  </sheetData>
  <mergeCells count="22">
    <mergeCell ref="J38:L38"/>
    <mergeCell ref="A44:D44"/>
    <mergeCell ref="J44:L44"/>
    <mergeCell ref="A35:C35"/>
    <mergeCell ref="A39:D39"/>
    <mergeCell ref="J39:L39"/>
    <mergeCell ref="A40:D40"/>
    <mergeCell ref="A43:D43"/>
    <mergeCell ref="J43:L43"/>
    <mergeCell ref="B38:C38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  <mergeCell ref="G7:H7"/>
    <mergeCell ref="I7:J7"/>
  </mergeCells>
  <printOptions horizontalCentered="1"/>
  <pageMargins left="1" right="0.90748031500000004" top="0.59055118110236204" bottom="1.011811024" header="0.31496062992126" footer="0.31496062992126"/>
  <pageSetup paperSize="5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HOME</vt:lpstr>
      <vt:lpstr>BUKU PENERIMAAN</vt:lpstr>
      <vt:lpstr>REKAP MUTASI ASET TETAP </vt:lpstr>
      <vt:lpstr> DAFTAR MUTASI ASET TETAP</vt:lpstr>
      <vt:lpstr> KIB.B Aset Tetap (BLPBJ)</vt:lpstr>
      <vt:lpstr>REKAP MUTASI BRG</vt:lpstr>
      <vt:lpstr>MUTASI BRG '20</vt:lpstr>
      <vt:lpstr> KIB.B BARANG INV. </vt:lpstr>
      <vt:lpstr>REKAP MUTASI EKSTRA</vt:lpstr>
      <vt:lpstr>MUTASI EKSTRA</vt:lpstr>
      <vt:lpstr>KIB-B Ekstrakomtabel</vt:lpstr>
      <vt:lpstr>REKAP ASET LAIN LAIN</vt:lpstr>
      <vt:lpstr> MUTASI ASET LAIN LAIN</vt:lpstr>
      <vt:lpstr>KIB-LAIN LAIN</vt:lpstr>
      <vt:lpstr>REKAP TAK BRWUJUD</vt:lpstr>
      <vt:lpstr>daftar mutasi TAK BRWUJUD</vt:lpstr>
      <vt:lpstr>Daftar ATB</vt:lpstr>
      <vt:lpstr>' DAFTAR MUTASI ASET TETAP'!Print_Area</vt:lpstr>
      <vt:lpstr>' KIB.B Aset Tetap (BLPBJ)'!Print_Area</vt:lpstr>
      <vt:lpstr>' KIB.B BARANG INV. '!Print_Area</vt:lpstr>
      <vt:lpstr>' MUTASI ASET LAIN LAIN'!Print_Area</vt:lpstr>
      <vt:lpstr>'Daftar ATB'!Print_Area</vt:lpstr>
      <vt:lpstr>'daftar mutasi TAK BRWUJUD'!Print_Area</vt:lpstr>
      <vt:lpstr>'MUTASI BRG ''20'!Print_Area</vt:lpstr>
      <vt:lpstr>'MUTASI EKSTRA'!Print_Area</vt:lpstr>
      <vt:lpstr>'REKAP ASET LAIN LAIN'!Print_Area</vt:lpstr>
      <vt:lpstr>'REKAP MUTASI ASET TETAP '!Print_Area</vt:lpstr>
      <vt:lpstr>'REKAP MUTASI BRG'!Print_Area</vt:lpstr>
      <vt:lpstr>'REKAP MUTASI EKSTRA'!Print_Area</vt:lpstr>
      <vt:lpstr>'REKAP TAK BRWUJUD'!Print_Area</vt:lpstr>
      <vt:lpstr>' DAFTAR MUTASI ASET TETAP'!Print_Titles</vt:lpstr>
      <vt:lpstr>' MUTASI ASET LAIN LAIN'!Print_Titles</vt:lpstr>
      <vt:lpstr>'BUKU PENERIMAAN'!Print_Titles</vt:lpstr>
      <vt:lpstr>'Daftar ATB'!Print_Titles</vt:lpstr>
      <vt:lpstr>'MUTASI BRG ''20'!Print_Titles</vt:lpstr>
      <vt:lpstr>'MUTASI EKSTRA'!Print_Titles</vt:lpstr>
      <vt:lpstr>'REKAP MUTASI ASET TETAP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PC-EKO</cp:lastModifiedBy>
  <cp:lastPrinted>2022-01-17T04:10:20Z</cp:lastPrinted>
  <dcterms:created xsi:type="dcterms:W3CDTF">2009-05-10T17:34:33Z</dcterms:created>
  <dcterms:modified xsi:type="dcterms:W3CDTF">2022-09-09T04:50:12Z</dcterms:modified>
</cp:coreProperties>
</file>